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610" windowHeight="8835"/>
  </bookViews>
  <sheets>
    <sheet name="FTA_เปรียบเทียบ (EX-IM)" sheetId="13" r:id="rId1"/>
    <sheet name="Sheet2" sheetId="8" state="hidden" r:id="rId2"/>
    <sheet name="Sheet1" sheetId="9" state="hidden" r:id="rId3"/>
  </sheets>
  <definedNames>
    <definedName name="_xlnm._FilterDatabase" localSheetId="0" hidden="1">'FTA_เปรียบเทียบ (EX-IM)'!$A$5:$Q$5</definedName>
    <definedName name="_xlnm.Print_Area" localSheetId="0">'FTA_เปรียบเทียบ (EX-IM)'!$A$1:$M$28</definedName>
  </definedNames>
  <calcPr calcId="145621"/>
</workbook>
</file>

<file path=xl/calcChain.xml><?xml version="1.0" encoding="utf-8"?>
<calcChain xmlns="http://schemas.openxmlformats.org/spreadsheetml/2006/main">
  <c r="E5" i="13" l="1"/>
  <c r="F19" i="13" l="1"/>
  <c r="E7" i="13" l="1"/>
  <c r="F7" i="13"/>
  <c r="E8" i="13"/>
  <c r="F8" i="13"/>
  <c r="E9" i="13"/>
  <c r="F9" i="13"/>
  <c r="E10" i="13"/>
  <c r="F10" i="13"/>
  <c r="E11" i="13"/>
  <c r="E12" i="13"/>
  <c r="F12" i="13"/>
  <c r="E14" i="13"/>
  <c r="F14" i="13"/>
  <c r="E15" i="13"/>
  <c r="F15" i="13"/>
  <c r="E16" i="13"/>
  <c r="F16" i="13"/>
  <c r="E17" i="13"/>
  <c r="F17" i="13"/>
  <c r="E18" i="13"/>
  <c r="F18" i="13"/>
  <c r="F6" i="13"/>
  <c r="E6" i="13"/>
  <c r="B5" i="13"/>
  <c r="F5" i="13" s="1"/>
  <c r="F11" i="13"/>
  <c r="O5" i="8" l="1"/>
  <c r="P7" i="8" l="1"/>
  <c r="P6" i="8"/>
  <c r="P5" i="8"/>
  <c r="M6" i="8" l="1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K41" i="8"/>
  <c r="K20" i="8"/>
  <c r="Q5" i="8"/>
  <c r="R20" i="8" l="1"/>
  <c r="O19" i="8"/>
  <c r="R19" i="8"/>
  <c r="A1" i="9" l="1"/>
  <c r="A12" i="9"/>
  <c r="A6" i="9"/>
  <c r="A5" i="9"/>
  <c r="A8" i="9"/>
  <c r="A3" i="9"/>
  <c r="A9" i="9"/>
  <c r="A4" i="9"/>
  <c r="A11" i="9"/>
  <c r="A10" i="9"/>
  <c r="A13" i="9"/>
  <c r="A7" i="9"/>
  <c r="A2" i="9"/>
  <c r="O18" i="8" l="1"/>
  <c r="O17" i="8"/>
  <c r="O16" i="8"/>
  <c r="O15" i="8"/>
  <c r="O14" i="8"/>
  <c r="O13" i="8"/>
  <c r="O12" i="8"/>
  <c r="O11" i="8"/>
  <c r="O10" i="8"/>
  <c r="O9" i="8"/>
  <c r="O8" i="8"/>
  <c r="O7" i="8"/>
  <c r="O6" i="8"/>
  <c r="C20" i="8"/>
  <c r="O20" i="8" s="1"/>
  <c r="C41" i="8"/>
  <c r="K26" i="8"/>
  <c r="K5" i="8"/>
  <c r="A5" i="8" s="1"/>
  <c r="K21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6" i="8"/>
  <c r="I20" i="8"/>
  <c r="M20" i="8" s="1"/>
  <c r="J20" i="8"/>
  <c r="D20" i="8"/>
  <c r="E20" i="8"/>
  <c r="F20" i="8"/>
  <c r="G20" i="8"/>
  <c r="H20" i="8"/>
  <c r="D41" i="8"/>
  <c r="E41" i="8"/>
  <c r="F41" i="8"/>
  <c r="G41" i="8"/>
  <c r="H41" i="8"/>
  <c r="I41" i="8"/>
  <c r="J41" i="8"/>
  <c r="Q20" i="8" l="1"/>
  <c r="L20" i="8"/>
  <c r="M5" i="8"/>
  <c r="L5" i="8"/>
  <c r="R5" i="8"/>
  <c r="P10" i="8"/>
  <c r="P9" i="8" l="1"/>
  <c r="Q6" i="8" l="1"/>
  <c r="L41" i="8" l="1"/>
  <c r="M41" i="8"/>
  <c r="R6" i="8" l="1"/>
  <c r="P19" i="8" l="1"/>
  <c r="P8" i="8" l="1"/>
  <c r="Q8" i="8"/>
  <c r="R8" i="8"/>
  <c r="Q9" i="8"/>
  <c r="R9" i="8"/>
  <c r="Q10" i="8"/>
  <c r="R10" i="8"/>
  <c r="P11" i="8"/>
  <c r="Q11" i="8"/>
  <c r="R11" i="8"/>
  <c r="P12" i="8"/>
  <c r="Q12" i="8"/>
  <c r="R12" i="8"/>
  <c r="P13" i="8"/>
  <c r="Q13" i="8"/>
  <c r="R13" i="8"/>
  <c r="P14" i="8"/>
  <c r="Q14" i="8"/>
  <c r="R14" i="8"/>
  <c r="P15" i="8"/>
  <c r="Q15" i="8"/>
  <c r="R15" i="8"/>
  <c r="P16" i="8"/>
  <c r="Q16" i="8"/>
  <c r="R16" i="8"/>
  <c r="P17" i="8"/>
  <c r="Q17" i="8"/>
  <c r="R17" i="8"/>
  <c r="P18" i="8"/>
  <c r="Q18" i="8"/>
  <c r="R18" i="8"/>
  <c r="Q19" i="8"/>
  <c r="R7" i="8"/>
  <c r="Q7" i="8"/>
  <c r="P20" i="8" l="1"/>
</calcChain>
</file>

<file path=xl/sharedStrings.xml><?xml version="1.0" encoding="utf-8"?>
<sst xmlns="http://schemas.openxmlformats.org/spreadsheetml/2006/main" count="126" uniqueCount="75">
  <si>
    <t>ประเทศ/ความตกลง</t>
  </si>
  <si>
    <t>จีน (ACFTA)</t>
  </si>
  <si>
    <t>อินเดีย (AIFTA)</t>
  </si>
  <si>
    <t>อินเดีย (TIFTA)</t>
  </si>
  <si>
    <t>ออสเตรเลีย (TAFTA)</t>
  </si>
  <si>
    <t>ออสเตรเลีย (AANZFTA)</t>
  </si>
  <si>
    <t>นิวซีแลนด์ (AANZFTA)</t>
  </si>
  <si>
    <t>นิวซีแลนด์ (TNZCEP)</t>
  </si>
  <si>
    <t>ญี่ปุ่น (JTEPA)</t>
  </si>
  <si>
    <t>ญี่ปุ่น (AJCEP)</t>
  </si>
  <si>
    <t>เกาหลีใต้ (AKFTA)</t>
  </si>
  <si>
    <t>เปรู (TPCEP)</t>
  </si>
  <si>
    <t>ชิลี (TCFTA)</t>
  </si>
  <si>
    <t>จัดทำโดย :  ศูนย์สารสนเทศการเจรจาการค้าระหว่างประเทศ</t>
  </si>
  <si>
    <t>กรมเจรจาการค้าระหว่างประเทศ</t>
  </si>
  <si>
    <t>การส่งออกภายใต้สิทธิ FTA</t>
  </si>
  <si>
    <t>การนำเข้าภายใต้สิทธิ FTA</t>
  </si>
  <si>
    <t>แหล่งที่มา :  1. ข้อมูลการส่งออกภายใต้สิทธิ FTA จากกองสิทธิประโยชน์ทางการค้า กรมการค้าต่างประเทศ</t>
  </si>
  <si>
    <t>หน่วย:ล้านเหรียญสหรัฐฯ</t>
  </si>
  <si>
    <t>ส่งออกรวม
(1)</t>
  </si>
  <si>
    <t>นำเข้ารวม
(7)</t>
  </si>
  <si>
    <t>อาเซียน (ATIGA)</t>
  </si>
  <si>
    <t>สัดส่วนการส่งออกที่ใช้สิทธิ FTA ต่อการส่งออกรวม
(5)=(3)/(1)X100</t>
  </si>
  <si>
    <t>สัดส่วนการนำเข้าที่ใช้สิทธิ FTA ต่อการนำเข้ารวม
(11)=(9)/(7)X100</t>
  </si>
  <si>
    <t xml:space="preserve">                2. ช่อง (2) ของความตกลง ไทย-นิวซีแลนด์ (TNZCEP) เป็น N/A  เนื่องจากไม่มีข้อมูลการขอใช้สิทธิการส่งออก เพราะใช้ระบบการรับรองตนเองของผู้ส่งออก (Self-Certification)</t>
  </si>
  <si>
    <t xml:space="preserve">                4. สัดส่วนการส่งออกที่ใช้สิทธิฯ FTA บางความตกลงที่เกินร้อยละ 100 มีสาเหตุมาจาก 1) มีการขอออกหนังสือรับรองย้อนหลัง 2) การขอฟอร์มในช่วงปลายเดือนและใช้สิทธิฯ ส่งออกในเดือนถัดไปส่งผลให้มูลค่าการส่งออกของรายการที่ได้รับสิทธิฯ และสัดส่วนการใช้สิทธิฯ คลาดเคลื่อน</t>
  </si>
  <si>
    <t xml:space="preserve">                   และไม่รวมรายการสินค้าที่มีอัตราภาษี FTA เท่ากับอัตราภาษี MFN เช่น ในกรณีภาษี FTA และ MFN เป็น 0 จะไม่นำมาคำนวณ เป็นต้น จึงทำให้สัดส่วนดังกล่าวสูงเกินร้อยละ 100                  </t>
  </si>
  <si>
    <t>ฮ่องกง (AHKFTA)</t>
  </si>
  <si>
    <t>รวม 12 ความตกลง 
(ไม่รวมฮ่องกง AHKFTA)</t>
  </si>
  <si>
    <t>AFTA</t>
  </si>
  <si>
    <t>ACFTA</t>
  </si>
  <si>
    <t>TIFTA</t>
  </si>
  <si>
    <t>AIFTA</t>
  </si>
  <si>
    <t>TAFTA</t>
  </si>
  <si>
    <t>AANZFTA_AU</t>
  </si>
  <si>
    <t>AANZFTA_NZ</t>
  </si>
  <si>
    <t>TNZCEP</t>
  </si>
  <si>
    <t>JTEPA</t>
  </si>
  <si>
    <t>AJCEP</t>
  </si>
  <si>
    <t>AKFTA</t>
  </si>
  <si>
    <t>TPCEP</t>
  </si>
  <si>
    <t>TCFTA</t>
  </si>
  <si>
    <t>AHKFTA</t>
  </si>
  <si>
    <t>มูลค่ารวม</t>
  </si>
  <si>
    <t>ความตกลง</t>
  </si>
  <si>
    <t>ส่งออกรวม</t>
  </si>
  <si>
    <t>สัดส่วนสินค้าที่ได้รับสิทธิ</t>
  </si>
  <si>
    <t>สัดส่วนสินค้าที่ใช้สิทธิ</t>
  </si>
  <si>
    <t>สัดส่วน 61/60</t>
  </si>
  <si>
    <t>นำเข้ารวม</t>
  </si>
  <si>
    <t>นำเข้าสินค้าที่ได้รับสิทธิ</t>
  </si>
  <si>
    <t>นำเข้าใช้สิทธิ</t>
  </si>
  <si>
    <t>∆ % การใช้สิทธิปี 63/62
(6)</t>
  </si>
  <si>
    <r>
      <t>Warning</t>
    </r>
    <r>
      <rPr>
        <sz val="14"/>
        <color rgb="FF000000"/>
        <rFont val="Times New Roman"/>
        <family val="1"/>
      </rPr>
      <t>: Division by zero in </t>
    </r>
    <r>
      <rPr>
        <b/>
        <sz val="14"/>
        <color rgb="FF000000"/>
        <rFont val="Times New Roman"/>
        <family val="1"/>
      </rPr>
      <t>D:\AppServ\www\ftareport\ftareport_total_all_b.php</t>
    </r>
    <r>
      <rPr>
        <sz val="14"/>
        <color rgb="FF000000"/>
        <rFont val="Times New Roman"/>
        <family val="1"/>
      </rPr>
      <t> on line </t>
    </r>
    <r>
      <rPr>
        <b/>
        <sz val="14"/>
        <color rgb="FF000000"/>
        <rFont val="Times New Roman"/>
        <family val="1"/>
      </rPr>
      <t>127</t>
    </r>
  </si>
  <si>
    <t>การขอหนังสือรับรองฯ เพื่อใช้สิทธิ ณ ประเทศนำเข้า
(3)</t>
  </si>
  <si>
    <t>การใช้สิทธิ FTA 
ในการนำเข้า
(9)</t>
  </si>
  <si>
    <t>ส่งออกสินค้าที่ได้รับสิทธิ</t>
  </si>
  <si>
    <t>ส่งออกใช้สิทธิ</t>
  </si>
  <si>
    <t>AANZFTA</t>
  </si>
  <si>
    <t>มูลค่าการส่งออกของรายการสินค้าที่ได้รับประโยชน์จาก FTA
 (อัตรา FTA &lt; MFN)
(2)</t>
  </si>
  <si>
    <t>สัดส่วนการส่งออกที่ใช้สิทธิ FTA ต่อมูลค่าส่งออกสินค้าที่ได้รับประโยชน์ฯ
(4)=(3)/(2)X100</t>
  </si>
  <si>
    <t>มูลค่าการนำเข้าของรายการสินค้าที่ได้รับประโยชน์จาก FTA 
 (อัตรา FTA &lt; MFN)
(8)</t>
  </si>
  <si>
    <t>สัดส่วนการนำเข้าที่ใช้สิทธิ FTA ต่อมูลค่านำเข้าสินค้าที่ได้รับประโยชน์ฯ
(10)=(9)/(8)X100</t>
  </si>
  <si>
    <t xml:space="preserve">                2. ข้อมูลการนำเข้าภายใต้สิทธิ FTA  จากศูนย์เทคโนโลยีสารสนเทศและการสื่อสาร สำนักงานปลัดกระทรวงพาณิชย์ โดยความร่วมมือจากกรมศุลกากร</t>
  </si>
  <si>
    <t xml:space="preserve">                3. สินค้าที่ได้รับประโยชน์จาก FTA คือ สินค้าที่ได้รับประโยชน์จากอัตราภาษี FTA ต่ำกว่าอัตราภาษีนำเข้าที่เรียกเก็บเป็นการทั่วไป (MFN)</t>
  </si>
  <si>
    <t xml:space="preserve">                5. สัดส่วนการนำเข้าที่ใช้สิทธิ FTA ต่อมูลค่านำเข้าสินค้าที่ได้รับประโยชน์ฯ บางความตกลงที่เกินร้อยละ 100 มีสาเหตุมาจากการคำนวณมูลค่านำเข้าที่มีการใช้สิทธิ FTA จริง หารด้วยมูลค่านำเข้าของรายการสินค้าที่ได้รับประโยชน์จาก FTA ซึ่งพิจารณาจากรายการสินค้าที่มีอัตราภาษี FTA ต่ำกว่าอัตราภาษี MFN </t>
  </si>
  <si>
    <t xml:space="preserve">                6. ความตกลง อาเซียน-ฮ่องกง (AHKFTA) ไม่มีมูลค่าสินค้าที่ได้รับประโยชน์จาก FTA เป็นเพราะไม่มีความแตกต่างระหว่างอัตราภาษีนำเข้าที่เรียกเก็บเป็นการทั่วไป (MFN) กับอัตราภาษี FTA (ร้อยละ 0 เท่ากันทุกรายการ)</t>
  </si>
  <si>
    <t>∆ % การใช้สิทธิปี 63/62
(12)</t>
  </si>
  <si>
    <t>การนำเข้าส่งออกแบบเบ็ดเสร็จ202006( ข้อมูล FTA ถึงเดือน 202006)</t>
  </si>
  <si>
    <t>การนำเข้าส่งออกแบบเบ็ดเสร็จ201906( ข้อมูล FTA ถึงเดือน 202006)</t>
  </si>
  <si>
    <t>5 เดือน</t>
  </si>
  <si>
    <t>นำเข้า</t>
  </si>
  <si>
    <t>N/A</t>
  </si>
  <si>
    <t>มูลค่าการใช้สิทธิประโยชน์ FTA ของไทย ปี 2563 (มกราคม-ธันวาคม)</t>
  </si>
  <si>
    <t>หมายเหตุ :  1. ตัวเลขในแถบสีเทาไม่นำมาคำนวณยอดรวม เนื่องจากเป็นการนับซ้ำกับความตกลงอื่น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</si>
</sst>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D87041E]\ mmmm\ yyyy;@"/>
  </numFmts>
  <fonts count="3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name val="TH SarabunPSK"/>
      <family val="2"/>
    </font>
    <font>
      <sz val="12"/>
      <color rgb="FF000000"/>
      <name val="TH SarabunPSK"/>
      <family val="2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0" borderId="0">
      <alignment vertical="top"/>
    </xf>
    <xf numFmtId="0" fontId="2" fillId="0" borderId="0"/>
    <xf numFmtId="164" fontId="11" fillId="0" borderId="0" applyFont="0" applyFill="0" applyBorder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24" applyNumberFormat="0" applyAlignment="0" applyProtection="0"/>
    <xf numFmtId="0" fontId="19" fillId="10" borderId="25" applyNumberFormat="0" applyAlignment="0" applyProtection="0"/>
    <xf numFmtId="0" fontId="20" fillId="10" borderId="24" applyNumberFormat="0" applyAlignment="0" applyProtection="0"/>
    <xf numFmtId="0" fontId="21" fillId="0" borderId="26" applyNumberFormat="0" applyFill="0" applyAlignment="0" applyProtection="0"/>
    <xf numFmtId="0" fontId="22" fillId="11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12" borderId="28" applyNumberFormat="0" applyFon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5" fillId="0" borderId="0" xfId="0" applyFont="1" applyFill="1" applyBorder="1"/>
    <xf numFmtId="4" fontId="6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4" fontId="7" fillId="0" borderId="0" xfId="0" applyNumberFormat="1" applyFont="1"/>
    <xf numFmtId="43" fontId="10" fillId="0" borderId="0" xfId="0" applyNumberFormat="1" applyFont="1" applyFill="1" applyBorder="1"/>
    <xf numFmtId="43" fontId="7" fillId="0" borderId="0" xfId="0" applyNumberFormat="1" applyFont="1"/>
    <xf numFmtId="0" fontId="7" fillId="0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7" fillId="0" borderId="0" xfId="3" applyFont="1"/>
    <xf numFmtId="0" fontId="9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2" fontId="7" fillId="0" borderId="0" xfId="0" applyNumberFormat="1" applyFont="1" applyFill="1" applyAlignment="1">
      <alignment horizontal="right"/>
    </xf>
    <xf numFmtId="0" fontId="31" fillId="0" borderId="0" xfId="0" applyFont="1" applyAlignment="1">
      <alignment horizontal="center" vertical="center"/>
    </xf>
    <xf numFmtId="0" fontId="0" fillId="0" borderId="0" xfId="0" applyAlignment="1"/>
    <xf numFmtId="164" fontId="10" fillId="0" borderId="8" xfId="3" applyFont="1" applyFill="1" applyBorder="1" applyAlignment="1">
      <alignment horizontal="right" wrapText="1"/>
    </xf>
    <xf numFmtId="164" fontId="10" fillId="4" borderId="15" xfId="3" applyFont="1" applyFill="1" applyBorder="1" applyAlignment="1">
      <alignment horizontal="right" vertical="center" wrapText="1"/>
    </xf>
    <xf numFmtId="164" fontId="10" fillId="4" borderId="8" xfId="3" applyFont="1" applyFill="1" applyBorder="1" applyAlignment="1">
      <alignment horizontal="right" wrapText="1"/>
    </xf>
    <xf numFmtId="164" fontId="10" fillId="0" borderId="15" xfId="3" applyFont="1" applyFill="1" applyBorder="1" applyAlignment="1">
      <alignment horizontal="right" vertical="center" wrapText="1"/>
    </xf>
    <xf numFmtId="0" fontId="10" fillId="0" borderId="13" xfId="0" applyFont="1" applyFill="1" applyBorder="1"/>
    <xf numFmtId="164" fontId="10" fillId="0" borderId="0" xfId="0" applyNumberFormat="1" applyFont="1" applyFill="1" applyBorder="1"/>
    <xf numFmtId="164" fontId="0" fillId="0" borderId="0" xfId="3" applyFont="1"/>
    <xf numFmtId="0" fontId="30" fillId="0" borderId="0" xfId="0" applyFont="1" applyBorder="1" applyAlignment="1">
      <alignment horizontal="left" vertical="center" wrapText="1"/>
    </xf>
    <xf numFmtId="4" fontId="30" fillId="0" borderId="0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0" fillId="4" borderId="0" xfId="3" applyFont="1" applyFill="1"/>
    <xf numFmtId="164" fontId="0" fillId="37" borderId="0" xfId="3" applyFont="1" applyFill="1"/>
    <xf numFmtId="0" fontId="32" fillId="0" borderId="0" xfId="0" applyFont="1" applyAlignment="1"/>
    <xf numFmtId="0" fontId="30" fillId="0" borderId="35" xfId="0" applyFont="1" applyBorder="1" applyAlignment="1">
      <alignment horizontal="center" vertical="center"/>
    </xf>
    <xf numFmtId="0" fontId="30" fillId="0" borderId="35" xfId="0" applyFont="1" applyBorder="1" applyAlignment="1">
      <alignment horizontal="left" vertical="center"/>
    </xf>
    <xf numFmtId="4" fontId="30" fillId="0" borderId="35" xfId="0" applyNumberFormat="1" applyFont="1" applyBorder="1" applyAlignment="1">
      <alignment horizontal="right" vertical="center"/>
    </xf>
    <xf numFmtId="0" fontId="30" fillId="0" borderId="35" xfId="0" applyFont="1" applyBorder="1" applyAlignment="1">
      <alignment vertical="top"/>
    </xf>
    <xf numFmtId="0" fontId="30" fillId="0" borderId="35" xfId="0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164" fontId="10" fillId="37" borderId="12" xfId="3" applyFont="1" applyFill="1" applyBorder="1" applyAlignment="1">
      <alignment horizontal="right" vertical="center" wrapText="1"/>
    </xf>
    <xf numFmtId="164" fontId="10" fillId="37" borderId="17" xfId="3" applyFont="1" applyFill="1" applyBorder="1" applyAlignment="1">
      <alignment horizontal="right" vertical="center" wrapText="1"/>
    </xf>
    <xf numFmtId="17" fontId="0" fillId="0" borderId="0" xfId="0" applyNumberFormat="1"/>
    <xf numFmtId="164" fontId="30" fillId="0" borderId="35" xfId="3" applyFont="1" applyBorder="1" applyAlignment="1">
      <alignment horizontal="right" vertical="center"/>
    </xf>
    <xf numFmtId="0" fontId="30" fillId="37" borderId="35" xfId="0" applyFont="1" applyFill="1" applyBorder="1" applyAlignment="1">
      <alignment horizontal="left" vertical="center"/>
    </xf>
    <xf numFmtId="4" fontId="30" fillId="37" borderId="35" xfId="0" applyNumberFormat="1" applyFont="1" applyFill="1" applyBorder="1" applyAlignment="1">
      <alignment horizontal="right" vertical="center"/>
    </xf>
    <xf numFmtId="0" fontId="30" fillId="37" borderId="35" xfId="0" applyFont="1" applyFill="1" applyBorder="1" applyAlignment="1">
      <alignment vertical="top"/>
    </xf>
    <xf numFmtId="0" fontId="30" fillId="37" borderId="35" xfId="0" applyFont="1" applyFill="1" applyBorder="1" applyAlignment="1">
      <alignment horizontal="right" vertical="center"/>
    </xf>
    <xf numFmtId="164" fontId="8" fillId="37" borderId="7" xfId="3" applyFont="1" applyFill="1" applyBorder="1" applyAlignment="1">
      <alignment horizontal="right" vertical="center" wrapText="1"/>
    </xf>
    <xf numFmtId="164" fontId="10" fillId="37" borderId="9" xfId="3" applyFont="1" applyFill="1" applyBorder="1" applyAlignment="1">
      <alignment horizontal="right" vertical="center" wrapText="1"/>
    </xf>
    <xf numFmtId="164" fontId="10" fillId="37" borderId="34" xfId="3" applyFont="1" applyFill="1" applyBorder="1" applyAlignment="1">
      <alignment horizontal="right" vertical="center" wrapText="1"/>
    </xf>
    <xf numFmtId="4" fontId="10" fillId="0" borderId="8" xfId="0" applyNumberFormat="1" applyFont="1" applyFill="1" applyBorder="1"/>
    <xf numFmtId="0" fontId="7" fillId="0" borderId="0" xfId="0" applyFont="1" applyFill="1" applyAlignment="1">
      <alignment horizontal="center" vertical="center" wrapText="1"/>
    </xf>
    <xf numFmtId="10" fontId="7" fillId="0" borderId="0" xfId="46" applyNumberFormat="1" applyFont="1" applyFill="1"/>
    <xf numFmtId="164" fontId="7" fillId="0" borderId="0" xfId="3" applyFont="1" applyFill="1"/>
    <xf numFmtId="4" fontId="7" fillId="0" borderId="0" xfId="0" applyNumberFormat="1" applyFont="1" applyFill="1"/>
    <xf numFmtId="4" fontId="10" fillId="0" borderId="19" xfId="0" applyNumberFormat="1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0" fontId="7" fillId="0" borderId="0" xfId="46" applyNumberFormat="1" applyFont="1"/>
    <xf numFmtId="0" fontId="10" fillId="0" borderId="30" xfId="0" applyFont="1" applyFill="1" applyBorder="1"/>
    <xf numFmtId="0" fontId="10" fillId="0" borderId="14" xfId="0" applyFont="1" applyFill="1" applyBorder="1"/>
    <xf numFmtId="4" fontId="10" fillId="0" borderId="9" xfId="0" applyNumberFormat="1" applyFont="1" applyFill="1" applyBorder="1"/>
    <xf numFmtId="43" fontId="7" fillId="0" borderId="0" xfId="0" applyNumberFormat="1" applyFont="1" applyBorder="1"/>
    <xf numFmtId="4" fontId="7" fillId="0" borderId="0" xfId="0" applyNumberFormat="1" applyFont="1" applyFill="1" applyBorder="1"/>
    <xf numFmtId="164" fontId="7" fillId="0" borderId="0" xfId="3" applyFont="1" applyFill="1" applyBorder="1"/>
    <xf numFmtId="0" fontId="7" fillId="0" borderId="0" xfId="0" applyFont="1" applyFill="1" applyBorder="1"/>
    <xf numFmtId="4" fontId="10" fillId="0" borderId="8" xfId="0" applyNumberFormat="1" applyFont="1" applyFill="1" applyBorder="1" applyAlignment="1">
      <alignment horizontal="right"/>
    </xf>
    <xf numFmtId="4" fontId="10" fillId="0" borderId="20" xfId="0" applyNumberFormat="1" applyFont="1" applyFill="1" applyBorder="1" applyAlignment="1">
      <alignment horizontal="right"/>
    </xf>
    <xf numFmtId="4" fontId="10" fillId="0" borderId="10" xfId="0" applyNumberFormat="1" applyFont="1" applyFill="1" applyBorder="1"/>
    <xf numFmtId="164" fontId="10" fillId="0" borderId="36" xfId="3" applyFont="1" applyFill="1" applyBorder="1" applyAlignment="1">
      <alignment horizontal="right" vertical="center" wrapText="1"/>
    </xf>
    <xf numFmtId="4" fontId="10" fillId="0" borderId="36" xfId="0" applyNumberFormat="1" applyFont="1" applyFill="1" applyBorder="1"/>
    <xf numFmtId="164" fontId="10" fillId="0" borderId="17" xfId="3" applyFont="1" applyFill="1" applyBorder="1" applyAlignment="1">
      <alignment horizontal="right" vertical="center" wrapText="1"/>
    </xf>
    <xf numFmtId="4" fontId="10" fillId="0" borderId="10" xfId="0" applyNumberFormat="1" applyFont="1" applyFill="1" applyBorder="1" applyAlignment="1">
      <alignment horizontal="right" wrapText="1"/>
    </xf>
    <xf numFmtId="0" fontId="10" fillId="0" borderId="37" xfId="0" applyFont="1" applyFill="1" applyBorder="1"/>
    <xf numFmtId="164" fontId="10" fillId="0" borderId="38" xfId="3" applyFont="1" applyFill="1" applyBorder="1" applyAlignment="1">
      <alignment horizontal="right" vertical="center" wrapText="1"/>
    </xf>
    <xf numFmtId="164" fontId="10" fillId="0" borderId="39" xfId="3" applyFont="1" applyFill="1" applyBorder="1" applyAlignment="1">
      <alignment horizontal="right" wrapText="1"/>
    </xf>
    <xf numFmtId="4" fontId="10" fillId="0" borderId="40" xfId="0" applyNumberFormat="1" applyFont="1" applyFill="1" applyBorder="1"/>
    <xf numFmtId="4" fontId="10" fillId="0" borderId="39" xfId="0" applyNumberFormat="1" applyFont="1" applyFill="1" applyBorder="1"/>
    <xf numFmtId="4" fontId="10" fillId="0" borderId="42" xfId="0" applyNumberFormat="1" applyFont="1" applyFill="1" applyBorder="1"/>
    <xf numFmtId="0" fontId="8" fillId="0" borderId="4" xfId="0" applyFont="1" applyBorder="1" applyAlignment="1">
      <alignment vertical="top" wrapText="1"/>
    </xf>
    <xf numFmtId="4" fontId="8" fillId="0" borderId="4" xfId="3" applyNumberFormat="1" applyFont="1" applyFill="1" applyBorder="1" applyAlignment="1">
      <alignment horizontal="right" vertical="center" wrapText="1"/>
    </xf>
    <xf numFmtId="2" fontId="8" fillId="0" borderId="4" xfId="2" applyNumberFormat="1" applyFont="1" applyFill="1" applyBorder="1" applyAlignment="1">
      <alignment horizontal="right" vertical="center" wrapText="1"/>
    </xf>
    <xf numFmtId="4" fontId="8" fillId="0" borderId="1" xfId="3" applyNumberFormat="1" applyFont="1" applyFill="1" applyBorder="1" applyAlignment="1">
      <alignment horizontal="right" vertical="center" wrapText="1"/>
    </xf>
    <xf numFmtId="164" fontId="8" fillId="0" borderId="4" xfId="3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vertical="center"/>
    </xf>
    <xf numFmtId="4" fontId="28" fillId="0" borderId="4" xfId="0" applyNumberFormat="1" applyFont="1" applyFill="1" applyBorder="1" applyAlignment="1">
      <alignment vertical="center"/>
    </xf>
    <xf numFmtId="4" fontId="28" fillId="0" borderId="43" xfId="0" applyNumberFormat="1" applyFont="1" applyFill="1" applyBorder="1" applyAlignment="1">
      <alignment vertical="center"/>
    </xf>
    <xf numFmtId="4" fontId="10" fillId="0" borderId="41" xfId="0" applyNumberFormat="1" applyFont="1" applyFill="1" applyBorder="1"/>
    <xf numFmtId="4" fontId="10" fillId="0" borderId="20" xfId="0" applyNumberFormat="1" applyFont="1" applyFill="1" applyBorder="1"/>
    <xf numFmtId="4" fontId="10" fillId="0" borderId="32" xfId="0" applyNumberFormat="1" applyFont="1" applyFill="1" applyBorder="1"/>
    <xf numFmtId="4" fontId="10" fillId="0" borderId="33" xfId="0" applyNumberFormat="1" applyFont="1" applyFill="1" applyBorder="1"/>
    <xf numFmtId="164" fontId="10" fillId="0" borderId="44" xfId="3" applyFont="1" applyFill="1" applyBorder="1" applyAlignment="1">
      <alignment horizontal="right" vertical="center" wrapText="1"/>
    </xf>
    <xf numFmtId="4" fontId="10" fillId="0" borderId="8" xfId="0" applyNumberFormat="1" applyFont="1" applyFill="1" applyBorder="1" applyAlignment="1">
      <alignment horizontal="right" wrapText="1"/>
    </xf>
    <xf numFmtId="164" fontId="10" fillId="0" borderId="31" xfId="3" applyFont="1" applyFill="1" applyBorder="1" applyAlignment="1">
      <alignment horizontal="right" vertical="center" wrapText="1"/>
    </xf>
    <xf numFmtId="4" fontId="10" fillId="0" borderId="18" xfId="0" applyNumberFormat="1" applyFont="1" applyFill="1" applyBorder="1" applyAlignment="1">
      <alignment horizontal="right" wrapText="1"/>
    </xf>
    <xf numFmtId="164" fontId="10" fillId="0" borderId="16" xfId="3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right"/>
    </xf>
    <xf numFmtId="0" fontId="7" fillId="2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3" builtinId="3"/>
    <cellStyle name="Comma 2" xfId="47"/>
    <cellStyle name="Comma 3" xfId="48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4"/>
    <cellStyle name="Normal 3" xfId="2"/>
    <cellStyle name="Note 2" xfId="45"/>
    <cellStyle name="Output" xfId="12" builtinId="21" customBuiltin="1"/>
    <cellStyle name="Percent" xfId="46" builtinId="5"/>
    <cellStyle name="Percent 2" xfId="50"/>
    <cellStyle name="Title 2" xfId="43"/>
    <cellStyle name="Total" xfId="18" builtinId="25" customBuiltin="1"/>
    <cellStyle name="Warning Text" xfId="16" builtinId="11" customBuiltin="1"/>
    <cellStyle name="ปกติ 2" xfId="4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2" sqref="A22"/>
    </sheetView>
  </sheetViews>
  <sheetFormatPr defaultColWidth="9.140625" defaultRowHeight="18.75"/>
  <cols>
    <col min="1" max="1" width="20.140625" style="4" customWidth="1"/>
    <col min="2" max="2" width="13.5703125" style="4" customWidth="1"/>
    <col min="3" max="3" width="17.140625" style="4" customWidth="1"/>
    <col min="4" max="4" width="15.42578125" style="4" customWidth="1"/>
    <col min="5" max="5" width="18.28515625" style="4" customWidth="1"/>
    <col min="6" max="6" width="15.5703125" style="4" bestFit="1" customWidth="1"/>
    <col min="7" max="7" width="13.5703125" style="4" customWidth="1"/>
    <col min="8" max="8" width="14.42578125" style="9" customWidth="1"/>
    <col min="9" max="9" width="17.28515625" style="9" customWidth="1"/>
    <col min="10" max="10" width="14.42578125" style="4" customWidth="1"/>
    <col min="11" max="11" width="15.7109375" style="4" customWidth="1"/>
    <col min="12" max="12" width="14.42578125" style="4" customWidth="1"/>
    <col min="13" max="13" width="13.5703125" style="4" customWidth="1"/>
    <col min="14" max="14" width="7.5703125" style="4" bestFit="1" customWidth="1"/>
    <col min="15" max="15" width="8.85546875" style="4" bestFit="1" customWidth="1"/>
    <col min="16" max="17" width="9.140625" style="4" customWidth="1"/>
    <col min="18" max="16384" width="9.140625" style="4"/>
  </cols>
  <sheetData>
    <row r="1" spans="1:17" ht="21">
      <c r="A1" s="100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7" ht="21">
      <c r="A2" s="101" t="s">
        <v>18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7" s="5" customFormat="1" ht="18.75" customHeight="1">
      <c r="A3" s="102" t="s">
        <v>0</v>
      </c>
      <c r="B3" s="103" t="s">
        <v>15</v>
      </c>
      <c r="C3" s="103"/>
      <c r="D3" s="103"/>
      <c r="E3" s="103"/>
      <c r="F3" s="103"/>
      <c r="G3" s="104"/>
      <c r="H3" s="105" t="s">
        <v>16</v>
      </c>
      <c r="I3" s="106"/>
      <c r="J3" s="106"/>
      <c r="K3" s="106"/>
      <c r="L3" s="106"/>
      <c r="M3" s="107"/>
    </row>
    <row r="4" spans="1:17" s="5" customFormat="1" ht="105.75" customHeight="1">
      <c r="A4" s="102"/>
      <c r="B4" s="59" t="s">
        <v>19</v>
      </c>
      <c r="C4" s="59" t="s">
        <v>59</v>
      </c>
      <c r="D4" s="59" t="s">
        <v>54</v>
      </c>
      <c r="E4" s="59" t="s">
        <v>60</v>
      </c>
      <c r="F4" s="59" t="s">
        <v>22</v>
      </c>
      <c r="G4" s="60" t="s">
        <v>52</v>
      </c>
      <c r="H4" s="8" t="s">
        <v>20</v>
      </c>
      <c r="I4" s="15" t="s">
        <v>61</v>
      </c>
      <c r="J4" s="6" t="s">
        <v>55</v>
      </c>
      <c r="K4" s="6" t="s">
        <v>62</v>
      </c>
      <c r="L4" s="6" t="s">
        <v>23</v>
      </c>
      <c r="M4" s="6" t="s">
        <v>67</v>
      </c>
      <c r="O4" s="54"/>
    </row>
    <row r="5" spans="1:17" ht="37.5">
      <c r="A5" s="82" t="s">
        <v>28</v>
      </c>
      <c r="B5" s="86">
        <f>B6+B7+B9+B10+B12+B15+B16+B17</f>
        <v>129054.092518666</v>
      </c>
      <c r="C5" s="87">
        <v>75885.399999999994</v>
      </c>
      <c r="D5" s="88">
        <v>58077.19</v>
      </c>
      <c r="E5" s="88">
        <f>D5/C5*100</f>
        <v>76.532758607057488</v>
      </c>
      <c r="F5" s="88">
        <f>D5/B5*100</f>
        <v>45.002207110634551</v>
      </c>
      <c r="G5" s="89">
        <v>-11.41</v>
      </c>
      <c r="H5" s="85">
        <v>133471.21</v>
      </c>
      <c r="I5" s="83">
        <v>64641.01</v>
      </c>
      <c r="J5" s="83">
        <v>34043.42</v>
      </c>
      <c r="K5" s="83">
        <v>48.43</v>
      </c>
      <c r="L5" s="83">
        <v>25.51</v>
      </c>
      <c r="M5" s="84">
        <v>-7.57</v>
      </c>
      <c r="O5" s="55"/>
    </row>
    <row r="6" spans="1:17">
      <c r="A6" s="76" t="s">
        <v>21</v>
      </c>
      <c r="B6" s="77">
        <v>55382.622204758001</v>
      </c>
      <c r="C6" s="78">
        <v>30532.05</v>
      </c>
      <c r="D6" s="79">
        <v>19337</v>
      </c>
      <c r="E6" s="80">
        <f>D6/C6*100</f>
        <v>63.333447966972415</v>
      </c>
      <c r="F6" s="80">
        <f>D6/B6*100</f>
        <v>34.915284307969671</v>
      </c>
      <c r="G6" s="90">
        <v>-21.25</v>
      </c>
      <c r="H6" s="77">
        <v>39368.47</v>
      </c>
      <c r="I6" s="78">
        <v>16443.93</v>
      </c>
      <c r="J6" s="79">
        <v>9107.35</v>
      </c>
      <c r="K6" s="80">
        <v>55.38</v>
      </c>
      <c r="L6" s="80">
        <v>23.13</v>
      </c>
      <c r="M6" s="81">
        <v>-7</v>
      </c>
      <c r="N6" s="13"/>
      <c r="O6" s="57"/>
    </row>
    <row r="7" spans="1:17">
      <c r="A7" s="27" t="s">
        <v>1</v>
      </c>
      <c r="B7" s="26">
        <v>29740.432828688001</v>
      </c>
      <c r="C7" s="23">
        <v>21116.67</v>
      </c>
      <c r="D7" s="58">
        <v>18955.57</v>
      </c>
      <c r="E7" s="53">
        <f t="shared" ref="E7:E18" si="0">D7/C7*100</f>
        <v>89.76590532503468</v>
      </c>
      <c r="F7" s="53">
        <f t="shared" ref="F7:F18" si="1">D7/B7*100</f>
        <v>63.736698484479405</v>
      </c>
      <c r="G7" s="91">
        <v>5.18</v>
      </c>
      <c r="H7" s="26">
        <v>49852.54</v>
      </c>
      <c r="I7" s="23">
        <v>27440.9</v>
      </c>
      <c r="J7" s="58">
        <v>14501.11</v>
      </c>
      <c r="K7" s="53">
        <v>52.84</v>
      </c>
      <c r="L7" s="53">
        <v>29.09</v>
      </c>
      <c r="M7" s="64">
        <v>-0.17</v>
      </c>
      <c r="N7" s="13"/>
      <c r="O7" s="14"/>
    </row>
    <row r="8" spans="1:17">
      <c r="A8" s="27" t="s">
        <v>3</v>
      </c>
      <c r="B8" s="24">
        <v>5483.1901364852001</v>
      </c>
      <c r="C8" s="25">
        <v>842.77</v>
      </c>
      <c r="D8" s="58">
        <v>435.76</v>
      </c>
      <c r="E8" s="53">
        <f t="shared" si="0"/>
        <v>51.705684825041232</v>
      </c>
      <c r="F8" s="53">
        <f t="shared" si="1"/>
        <v>7.9471984219633152</v>
      </c>
      <c r="G8" s="91">
        <v>-22.04</v>
      </c>
      <c r="H8" s="24">
        <v>4284.28</v>
      </c>
      <c r="I8" s="25">
        <v>134.91</v>
      </c>
      <c r="J8" s="58">
        <v>6.72</v>
      </c>
      <c r="K8" s="53">
        <v>4.9800000000000004</v>
      </c>
      <c r="L8" s="53">
        <v>0.16</v>
      </c>
      <c r="M8" s="64">
        <v>-35.79</v>
      </c>
      <c r="N8" s="13"/>
      <c r="O8" s="14"/>
    </row>
    <row r="9" spans="1:17">
      <c r="A9" s="27" t="s">
        <v>2</v>
      </c>
      <c r="B9" s="26">
        <v>5483.1901364852001</v>
      </c>
      <c r="C9" s="23">
        <v>4401.67</v>
      </c>
      <c r="D9" s="58">
        <v>2871.12</v>
      </c>
      <c r="E9" s="53">
        <f t="shared" si="0"/>
        <v>65.227970293093293</v>
      </c>
      <c r="F9" s="53">
        <f t="shared" si="1"/>
        <v>52.362218499328328</v>
      </c>
      <c r="G9" s="91">
        <v>-22.65</v>
      </c>
      <c r="H9" s="26">
        <v>4284.28</v>
      </c>
      <c r="I9" s="23">
        <v>1376.87</v>
      </c>
      <c r="J9" s="58">
        <v>576.58000000000004</v>
      </c>
      <c r="K9" s="53">
        <v>41.88</v>
      </c>
      <c r="L9" s="53">
        <v>13.46</v>
      </c>
      <c r="M9" s="64">
        <v>-22.63</v>
      </c>
      <c r="N9" s="13"/>
      <c r="O9" s="57"/>
    </row>
    <row r="10" spans="1:17">
      <c r="A10" s="27" t="s">
        <v>4</v>
      </c>
      <c r="B10" s="26">
        <v>9828.4945440558004</v>
      </c>
      <c r="C10" s="23">
        <v>7333.3</v>
      </c>
      <c r="D10" s="58">
        <v>4998.51</v>
      </c>
      <c r="E10" s="53">
        <f t="shared" si="0"/>
        <v>68.161809826408302</v>
      </c>
      <c r="F10" s="53">
        <f t="shared" si="1"/>
        <v>50.857330973674507</v>
      </c>
      <c r="G10" s="91">
        <v>-21.79</v>
      </c>
      <c r="H10" s="26">
        <v>3377.38</v>
      </c>
      <c r="I10" s="23">
        <v>755.89</v>
      </c>
      <c r="J10" s="58">
        <v>683.5</v>
      </c>
      <c r="K10" s="53">
        <v>90.42</v>
      </c>
      <c r="L10" s="53">
        <v>20.239999999999998</v>
      </c>
      <c r="M10" s="64">
        <v>-7.66</v>
      </c>
      <c r="N10" s="13"/>
      <c r="O10" s="14"/>
    </row>
    <row r="11" spans="1:17">
      <c r="A11" s="27" t="s">
        <v>5</v>
      </c>
      <c r="B11" s="24">
        <v>9828.4945440558004</v>
      </c>
      <c r="C11" s="25">
        <v>7333.3</v>
      </c>
      <c r="D11" s="58">
        <v>1988.58</v>
      </c>
      <c r="E11" s="53">
        <f t="shared" si="0"/>
        <v>27.117123259651176</v>
      </c>
      <c r="F11" s="53">
        <f t="shared" si="1"/>
        <v>20.23280362100499</v>
      </c>
      <c r="G11" s="91">
        <v>46.79</v>
      </c>
      <c r="H11" s="24">
        <v>3377.38</v>
      </c>
      <c r="I11" s="25">
        <v>748.55</v>
      </c>
      <c r="J11" s="58">
        <v>166.84</v>
      </c>
      <c r="K11" s="53">
        <v>22.29</v>
      </c>
      <c r="L11" s="53">
        <v>4.9400000000000004</v>
      </c>
      <c r="M11" s="64">
        <v>273.83</v>
      </c>
      <c r="N11" s="13"/>
      <c r="O11" s="56"/>
      <c r="P11" s="16"/>
      <c r="Q11" s="16"/>
    </row>
    <row r="12" spans="1:17">
      <c r="A12" s="27" t="s">
        <v>6</v>
      </c>
      <c r="B12" s="26">
        <v>1249.4822140837</v>
      </c>
      <c r="C12" s="23">
        <v>975.96</v>
      </c>
      <c r="D12" s="58">
        <v>123.05</v>
      </c>
      <c r="E12" s="53">
        <f t="shared" si="0"/>
        <v>12.608098692569367</v>
      </c>
      <c r="F12" s="53">
        <f t="shared" si="1"/>
        <v>9.8480793574351075</v>
      </c>
      <c r="G12" s="91">
        <v>1.08</v>
      </c>
      <c r="H12" s="24">
        <v>690.95</v>
      </c>
      <c r="I12" s="25">
        <v>481.19</v>
      </c>
      <c r="J12" s="58">
        <v>216.38</v>
      </c>
      <c r="K12" s="53">
        <v>44.97</v>
      </c>
      <c r="L12" s="53">
        <v>31.32</v>
      </c>
      <c r="M12" s="64">
        <v>194.87</v>
      </c>
      <c r="N12" s="13"/>
      <c r="O12" s="56"/>
      <c r="P12" s="61"/>
      <c r="Q12" s="61"/>
    </row>
    <row r="13" spans="1:17">
      <c r="A13" s="27" t="s">
        <v>7</v>
      </c>
      <c r="B13" s="24">
        <v>1249.4822140837</v>
      </c>
      <c r="C13" s="25" t="s">
        <v>72</v>
      </c>
      <c r="D13" s="69" t="s">
        <v>72</v>
      </c>
      <c r="E13" s="69" t="s">
        <v>72</v>
      </c>
      <c r="F13" s="69" t="s">
        <v>72</v>
      </c>
      <c r="G13" s="70" t="s">
        <v>72</v>
      </c>
      <c r="H13" s="26">
        <v>690.95</v>
      </c>
      <c r="I13" s="23">
        <v>488.55</v>
      </c>
      <c r="J13" s="58">
        <v>255.9</v>
      </c>
      <c r="K13" s="53">
        <v>52.38</v>
      </c>
      <c r="L13" s="53">
        <v>37.04</v>
      </c>
      <c r="M13" s="64">
        <v>-30.22</v>
      </c>
      <c r="N13" s="13"/>
      <c r="O13" s="20"/>
    </row>
    <row r="14" spans="1:17">
      <c r="A14" s="27" t="s">
        <v>8</v>
      </c>
      <c r="B14" s="24">
        <v>22871.497584352601</v>
      </c>
      <c r="C14" s="25">
        <v>7516.16</v>
      </c>
      <c r="D14" s="58">
        <v>6167.59</v>
      </c>
      <c r="E14" s="53">
        <f t="shared" si="0"/>
        <v>82.057726285762939</v>
      </c>
      <c r="F14" s="53">
        <f t="shared" si="1"/>
        <v>26.966270911002869</v>
      </c>
      <c r="G14" s="91">
        <v>-12.76</v>
      </c>
      <c r="H14" s="26">
        <v>27680.12</v>
      </c>
      <c r="I14" s="23">
        <v>13908.94</v>
      </c>
      <c r="J14" s="58">
        <v>6057.51</v>
      </c>
      <c r="K14" s="53">
        <v>43.55</v>
      </c>
      <c r="L14" s="53">
        <v>21.88</v>
      </c>
      <c r="M14" s="64">
        <v>-20.89</v>
      </c>
      <c r="N14" s="65"/>
      <c r="O14" s="66"/>
      <c r="P14" s="16"/>
      <c r="Q14" s="16"/>
    </row>
    <row r="15" spans="1:17">
      <c r="A15" s="27" t="s">
        <v>9</v>
      </c>
      <c r="B15" s="26">
        <v>22871.497584352601</v>
      </c>
      <c r="C15" s="23">
        <v>7602.32</v>
      </c>
      <c r="D15" s="58">
        <v>327.84</v>
      </c>
      <c r="E15" s="53">
        <f t="shared" si="0"/>
        <v>4.3123678035126112</v>
      </c>
      <c r="F15" s="53">
        <f t="shared" si="1"/>
        <v>1.4333997972406047</v>
      </c>
      <c r="G15" s="91">
        <v>-15.13</v>
      </c>
      <c r="H15" s="26">
        <v>27680.12</v>
      </c>
      <c r="I15" s="23">
        <v>13836.5</v>
      </c>
      <c r="J15" s="58">
        <v>240.99</v>
      </c>
      <c r="K15" s="53">
        <v>1.74</v>
      </c>
      <c r="L15" s="53">
        <v>0.87</v>
      </c>
      <c r="M15" s="64">
        <v>-4.59</v>
      </c>
      <c r="N15" s="65"/>
      <c r="O15" s="66"/>
      <c r="P15" s="16"/>
      <c r="Q15" s="16"/>
    </row>
    <row r="16" spans="1:17">
      <c r="A16" s="27" t="s">
        <v>10</v>
      </c>
      <c r="B16" s="26">
        <v>4237.5281250400003</v>
      </c>
      <c r="C16" s="95">
        <v>3570.58</v>
      </c>
      <c r="D16" s="58">
        <v>2525.6799999999998</v>
      </c>
      <c r="E16" s="53">
        <f t="shared" si="0"/>
        <v>70.735846837208513</v>
      </c>
      <c r="F16" s="53">
        <f t="shared" si="1"/>
        <v>59.602672253087604</v>
      </c>
      <c r="G16" s="91">
        <v>-11.11</v>
      </c>
      <c r="H16" s="26">
        <v>7660.08</v>
      </c>
      <c r="I16" s="23">
        <v>4147.6499999999996</v>
      </c>
      <c r="J16" s="58">
        <v>2161.2199999999998</v>
      </c>
      <c r="K16" s="53">
        <v>52.11</v>
      </c>
      <c r="L16" s="53">
        <v>28.21</v>
      </c>
      <c r="M16" s="64">
        <v>-15.35</v>
      </c>
      <c r="N16" s="65"/>
      <c r="O16" s="67"/>
    </row>
    <row r="17" spans="1:15">
      <c r="A17" s="27" t="s">
        <v>11</v>
      </c>
      <c r="B17" s="26">
        <v>260.84488120269998</v>
      </c>
      <c r="C17" s="95">
        <v>18.8</v>
      </c>
      <c r="D17" s="58">
        <v>16.239999999999998</v>
      </c>
      <c r="E17" s="53">
        <f t="shared" si="0"/>
        <v>86.38297872340425</v>
      </c>
      <c r="F17" s="53">
        <f t="shared" si="1"/>
        <v>6.2259224429173505</v>
      </c>
      <c r="G17" s="91">
        <v>-11.93</v>
      </c>
      <c r="H17" s="26">
        <v>146.16</v>
      </c>
      <c r="I17" s="23">
        <v>21.59</v>
      </c>
      <c r="J17" s="58">
        <v>19.940000000000001</v>
      </c>
      <c r="K17" s="53">
        <v>92.36</v>
      </c>
      <c r="L17" s="53">
        <v>13.64</v>
      </c>
      <c r="M17" s="64">
        <v>-26.64</v>
      </c>
      <c r="N17" s="65"/>
      <c r="O17" s="68"/>
    </row>
    <row r="18" spans="1:15">
      <c r="A18" s="62" t="s">
        <v>12</v>
      </c>
      <c r="B18" s="96">
        <v>360.8725359064</v>
      </c>
      <c r="C18" s="97">
        <v>334.05</v>
      </c>
      <c r="D18" s="92">
        <v>330.25</v>
      </c>
      <c r="E18" s="53">
        <f t="shared" si="0"/>
        <v>98.862445741655435</v>
      </c>
      <c r="F18" s="53">
        <f t="shared" si="1"/>
        <v>91.514306892463935</v>
      </c>
      <c r="G18" s="93">
        <v>-37.770000000000003</v>
      </c>
      <c r="H18" s="26">
        <v>411.23</v>
      </c>
      <c r="I18" s="23">
        <v>56.69</v>
      </c>
      <c r="J18" s="58">
        <v>48.5</v>
      </c>
      <c r="K18" s="53">
        <v>85.55</v>
      </c>
      <c r="L18" s="53">
        <v>11.79</v>
      </c>
      <c r="M18" s="64">
        <v>11.22</v>
      </c>
      <c r="N18" s="65"/>
      <c r="O18" s="68"/>
    </row>
    <row r="19" spans="1:15">
      <c r="A19" s="63" t="s">
        <v>27</v>
      </c>
      <c r="B19" s="98">
        <v>11266.136960527001</v>
      </c>
      <c r="C19" s="75">
        <v>0</v>
      </c>
      <c r="D19" s="71">
        <v>13.501128253199996</v>
      </c>
      <c r="E19" s="72">
        <v>0</v>
      </c>
      <c r="F19" s="73">
        <f>D19/B19*100</f>
        <v>0.11983813351909089</v>
      </c>
      <c r="G19" s="94">
        <v>0</v>
      </c>
      <c r="H19" s="72">
        <v>2005.55</v>
      </c>
      <c r="I19" s="75">
        <v>271</v>
      </c>
      <c r="J19" s="71">
        <v>0.88</v>
      </c>
      <c r="K19" s="72">
        <v>0.33</v>
      </c>
      <c r="L19" s="73">
        <v>0.04</v>
      </c>
      <c r="M19" s="74">
        <v>1611.29</v>
      </c>
      <c r="N19" s="13"/>
      <c r="O19" s="57"/>
    </row>
    <row r="20" spans="1:15">
      <c r="A20" s="1" t="s">
        <v>17</v>
      </c>
      <c r="B20" s="1"/>
      <c r="C20" s="1"/>
      <c r="D20" s="1"/>
      <c r="E20" s="1"/>
      <c r="F20" s="2"/>
      <c r="G20" s="2"/>
      <c r="H20" s="12"/>
      <c r="I20" s="12"/>
      <c r="J20" s="11"/>
      <c r="L20" s="11"/>
      <c r="O20" s="14"/>
    </row>
    <row r="21" spans="1:15">
      <c r="A21" s="1" t="s">
        <v>63</v>
      </c>
      <c r="B21" s="1"/>
      <c r="C21" s="1"/>
      <c r="D21" s="1"/>
      <c r="E21" s="1"/>
      <c r="F21" s="2"/>
      <c r="G21" s="2"/>
      <c r="H21" s="10"/>
      <c r="I21" s="28"/>
      <c r="J21" s="11"/>
      <c r="M21" s="3" t="s">
        <v>13</v>
      </c>
      <c r="O21" s="14"/>
    </row>
    <row r="22" spans="1:15">
      <c r="A22" s="1" t="s">
        <v>74</v>
      </c>
      <c r="B22" s="1"/>
      <c r="C22" s="1"/>
      <c r="D22" s="1"/>
      <c r="E22" s="1"/>
      <c r="F22" s="2"/>
      <c r="G22" s="2"/>
      <c r="H22" s="10"/>
      <c r="I22" s="10"/>
      <c r="M22" s="3" t="s">
        <v>14</v>
      </c>
      <c r="O22" s="14"/>
    </row>
    <row r="23" spans="1:15">
      <c r="A23" s="1" t="s">
        <v>24</v>
      </c>
      <c r="B23" s="1"/>
      <c r="C23" s="1"/>
      <c r="D23" s="1"/>
      <c r="E23" s="1"/>
      <c r="F23" s="2"/>
      <c r="G23" s="2"/>
      <c r="H23" s="10"/>
      <c r="I23" s="10"/>
      <c r="L23" s="99">
        <v>44287</v>
      </c>
      <c r="M23" s="99"/>
    </row>
    <row r="24" spans="1:15">
      <c r="A24" s="7" t="s">
        <v>64</v>
      </c>
    </row>
    <row r="25" spans="1:15">
      <c r="A25" s="17" t="s">
        <v>25</v>
      </c>
      <c r="D25" s="11"/>
      <c r="E25" s="11"/>
    </row>
    <row r="26" spans="1:15">
      <c r="A26" s="18" t="s">
        <v>65</v>
      </c>
      <c r="D26" s="11"/>
    </row>
    <row r="27" spans="1:15">
      <c r="A27" s="19" t="s">
        <v>26</v>
      </c>
      <c r="D27" s="11"/>
    </row>
    <row r="28" spans="1:15">
      <c r="A28" s="18" t="s">
        <v>66</v>
      </c>
    </row>
  </sheetData>
  <mergeCells count="6">
    <mergeCell ref="L23:M23"/>
    <mergeCell ref="A1:M1"/>
    <mergeCell ref="A2:M2"/>
    <mergeCell ref="A3:A4"/>
    <mergeCell ref="B3:G3"/>
    <mergeCell ref="H3:M3"/>
  </mergeCells>
  <printOptions horizontalCentered="1"/>
  <pageMargins left="0.5" right="0.5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1"/>
  <sheetViews>
    <sheetView topLeftCell="B31" workbookViewId="0">
      <selection activeCell="G15" sqref="G15"/>
    </sheetView>
  </sheetViews>
  <sheetFormatPr defaultRowHeight="15"/>
  <cols>
    <col min="3" max="3" width="10.28515625" bestFit="1" customWidth="1"/>
    <col min="12" max="13" width="11.5703125" bestFit="1" customWidth="1"/>
    <col min="14" max="14" width="12.7109375" customWidth="1"/>
    <col min="15" max="16" width="9.5703125" bestFit="1" customWidth="1"/>
    <col min="17" max="17" width="10.5703125" bestFit="1" customWidth="1"/>
    <col min="18" max="18" width="9.5703125" bestFit="1" customWidth="1"/>
  </cols>
  <sheetData>
    <row r="1" spans="1:20" s="22" customFormat="1" ht="18.75">
      <c r="B1" s="41" t="s">
        <v>68</v>
      </c>
    </row>
    <row r="2" spans="1:20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20" ht="18.75">
      <c r="B3" s="35" t="s">
        <v>53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S3" t="s">
        <v>70</v>
      </c>
    </row>
    <row r="4" spans="1:20">
      <c r="B4" s="36" t="s">
        <v>44</v>
      </c>
      <c r="C4" s="36" t="s">
        <v>45</v>
      </c>
      <c r="D4" s="36" t="s">
        <v>56</v>
      </c>
      <c r="E4" s="36" t="s">
        <v>57</v>
      </c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51</v>
      </c>
      <c r="L4" s="36" t="s">
        <v>46</v>
      </c>
      <c r="M4" s="36" t="s">
        <v>47</v>
      </c>
      <c r="N4" s="36" t="s">
        <v>48</v>
      </c>
      <c r="S4" s="44" t="s">
        <v>71</v>
      </c>
      <c r="T4" s="32" t="s">
        <v>51</v>
      </c>
    </row>
    <row r="5" spans="1:20" ht="18.75">
      <c r="A5" t="e">
        <f>RANK(K5,$K$7:$K$19)</f>
        <v>#N/A</v>
      </c>
      <c r="B5" s="37" t="s">
        <v>43</v>
      </c>
      <c r="C5" s="38">
        <v>64202.34</v>
      </c>
      <c r="D5" s="39"/>
      <c r="E5" s="39"/>
      <c r="F5" s="39"/>
      <c r="G5" s="39"/>
      <c r="H5" s="39"/>
      <c r="I5" s="38">
        <v>65061.18</v>
      </c>
      <c r="J5" s="38">
        <v>31596.45</v>
      </c>
      <c r="K5" s="38">
        <f>SUM(K6:K18)</f>
        <v>16803.419999999998</v>
      </c>
      <c r="L5" s="45">
        <f>+K5/J5*100</f>
        <v>53.181354234415565</v>
      </c>
      <c r="M5" s="45">
        <f>+K5/I5*100</f>
        <v>25.827106117657255</v>
      </c>
      <c r="N5" s="40">
        <v>-7.22</v>
      </c>
      <c r="O5" s="29">
        <f>+((C5-C26)/C26)*100</f>
        <v>-8.4909597494625118</v>
      </c>
      <c r="P5" s="29">
        <f>+((I5-I26)/I26)*100</f>
        <v>-10.639625182192416</v>
      </c>
      <c r="Q5" s="29">
        <f>+((J5-J26)/J26)*100</f>
        <v>-9.3341509480523754</v>
      </c>
      <c r="R5" s="29">
        <f>+((K5-K26)/K26)*100</f>
        <v>-7.224831299504535</v>
      </c>
      <c r="S5" s="43">
        <v>-8.1725797507785014</v>
      </c>
      <c r="T5" s="29">
        <v>-5.6569705160109907</v>
      </c>
    </row>
    <row r="6" spans="1:20" ht="18.75">
      <c r="A6">
        <f>RANK(K6,$K$6:$K$20)</f>
        <v>2</v>
      </c>
      <c r="B6" s="37" t="s">
        <v>29</v>
      </c>
      <c r="C6" s="38">
        <v>28498.15</v>
      </c>
      <c r="D6" s="39"/>
      <c r="E6" s="39"/>
      <c r="F6" s="39"/>
      <c r="G6" s="39"/>
      <c r="H6" s="39"/>
      <c r="I6" s="38">
        <v>19250.64</v>
      </c>
      <c r="J6" s="38">
        <v>8009.65</v>
      </c>
      <c r="K6" s="38">
        <v>4503.82</v>
      </c>
      <c r="L6" s="40">
        <v>56.23</v>
      </c>
      <c r="M6" s="45">
        <f t="shared" ref="M6:M19" si="0">+K6/I6*100</f>
        <v>23.395689701744978</v>
      </c>
      <c r="N6" s="40">
        <v>-2.2200000000000002</v>
      </c>
      <c r="O6" s="29">
        <f t="shared" ref="O6:O20" si="1">+((C6-C27)/C27)*100</f>
        <v>-9.0001791375913935</v>
      </c>
      <c r="P6" s="29">
        <f>+((I6-I27)/I27)*100</f>
        <v>-13.443351793641419</v>
      </c>
      <c r="Q6" s="29">
        <f t="shared" ref="Q6:Q19" si="2">+((J6-J27)/J27)*100</f>
        <v>-11.255528767317569</v>
      </c>
      <c r="R6" s="29">
        <f t="shared" ref="R6:R19" si="3">+((K6-K27)/K27)*100</f>
        <v>-2.216924703588647</v>
      </c>
      <c r="S6" s="50">
        <v>-10.177329288935374</v>
      </c>
      <c r="T6" s="29">
        <v>-0.49774785720314901</v>
      </c>
    </row>
    <row r="7" spans="1:20" ht="18.75">
      <c r="A7">
        <f t="shared" ref="A7:A20" si="4">RANK(K7,$K$6:$K$20)</f>
        <v>1</v>
      </c>
      <c r="B7" s="37" t="s">
        <v>30</v>
      </c>
      <c r="C7" s="38">
        <v>14595.76</v>
      </c>
      <c r="D7" s="39"/>
      <c r="E7" s="39"/>
      <c r="F7" s="39"/>
      <c r="G7" s="39"/>
      <c r="H7" s="39"/>
      <c r="I7" s="38">
        <v>23895.85</v>
      </c>
      <c r="J7" s="38">
        <v>13236.28</v>
      </c>
      <c r="K7" s="38">
        <v>7040.98</v>
      </c>
      <c r="L7" s="40">
        <v>53.19</v>
      </c>
      <c r="M7" s="45">
        <f t="shared" si="0"/>
        <v>29.465283720813446</v>
      </c>
      <c r="N7" s="40">
        <v>-0.01</v>
      </c>
      <c r="O7" s="29">
        <f t="shared" si="1"/>
        <v>5.8941403940261248</v>
      </c>
      <c r="P7" s="29">
        <f>+((I7-I28)/I28)*100</f>
        <v>-0.72384470678952129</v>
      </c>
      <c r="Q7" s="29">
        <f t="shared" si="2"/>
        <v>-1.7050500969858531</v>
      </c>
      <c r="R7" s="29">
        <f t="shared" si="3"/>
        <v>-8.6628162105516233E-3</v>
      </c>
      <c r="S7" s="42">
        <v>-2.1430207652766859</v>
      </c>
      <c r="T7" s="29">
        <v>-0.21327160705822676</v>
      </c>
    </row>
    <row r="8" spans="1:20" ht="18.75">
      <c r="A8">
        <f t="shared" si="4"/>
        <v>14</v>
      </c>
      <c r="B8" s="37" t="s">
        <v>31</v>
      </c>
      <c r="C8" s="38">
        <v>2457.5700000000002</v>
      </c>
      <c r="D8" s="39"/>
      <c r="E8" s="39"/>
      <c r="F8" s="39"/>
      <c r="G8" s="39"/>
      <c r="H8" s="39"/>
      <c r="I8" s="38">
        <v>1909.42</v>
      </c>
      <c r="J8" s="40">
        <v>63.6</v>
      </c>
      <c r="K8" s="40">
        <v>6.41</v>
      </c>
      <c r="L8" s="40">
        <v>10.09</v>
      </c>
      <c r="M8" s="45">
        <f t="shared" si="0"/>
        <v>0.33570403578049879</v>
      </c>
      <c r="N8" s="40">
        <v>-11.05</v>
      </c>
      <c r="O8" s="34">
        <f t="shared" si="1"/>
        <v>-39.839167686658506</v>
      </c>
      <c r="P8" s="29">
        <f t="shared" ref="P8:P20" si="5">+((I8-I29)/I29)*100</f>
        <v>-22.537799648677257</v>
      </c>
      <c r="Q8" s="29">
        <f t="shared" si="2"/>
        <v>-29.089084624818817</v>
      </c>
      <c r="R8" s="29">
        <f t="shared" si="3"/>
        <v>-11.095700416088764</v>
      </c>
      <c r="S8" s="51">
        <v>-29.92534480576996</v>
      </c>
      <c r="T8" s="29">
        <v>-9.71428571428571</v>
      </c>
    </row>
    <row r="9" spans="1:20" ht="18.75">
      <c r="A9">
        <f t="shared" si="4"/>
        <v>6</v>
      </c>
      <c r="B9" s="37" t="s">
        <v>32</v>
      </c>
      <c r="C9" s="38">
        <v>2457.5700000000002</v>
      </c>
      <c r="D9" s="39"/>
      <c r="E9" s="39"/>
      <c r="F9" s="39"/>
      <c r="G9" s="39"/>
      <c r="H9" s="39"/>
      <c r="I9" s="38">
        <v>1909.42</v>
      </c>
      <c r="J9" s="40">
        <v>618.41999999999996</v>
      </c>
      <c r="K9" s="40">
        <v>266.39999999999998</v>
      </c>
      <c r="L9" s="40">
        <v>43.08</v>
      </c>
      <c r="M9" s="45">
        <f t="shared" si="0"/>
        <v>13.951880675807313</v>
      </c>
      <c r="N9" s="40">
        <v>-27.48</v>
      </c>
      <c r="O9" s="34">
        <f t="shared" si="1"/>
        <v>-39.839167686658506</v>
      </c>
      <c r="P9" s="29">
        <f t="shared" si="5"/>
        <v>-22.537799648677257</v>
      </c>
      <c r="Q9" s="29">
        <f t="shared" si="2"/>
        <v>-15.511776599814207</v>
      </c>
      <c r="R9" s="29">
        <f t="shared" si="3"/>
        <v>-27.474681476641628</v>
      </c>
      <c r="S9" s="42">
        <v>-15.067821022142724</v>
      </c>
      <c r="T9" s="29">
        <v>-25.84082479411579</v>
      </c>
    </row>
    <row r="10" spans="1:20" ht="18.75">
      <c r="A10">
        <f t="shared" si="4"/>
        <v>5</v>
      </c>
      <c r="B10" s="37" t="s">
        <v>33</v>
      </c>
      <c r="C10" s="38">
        <v>4505.59</v>
      </c>
      <c r="D10" s="39"/>
      <c r="E10" s="39"/>
      <c r="F10" s="39"/>
      <c r="G10" s="39"/>
      <c r="H10" s="39"/>
      <c r="I10" s="38">
        <v>1770.04</v>
      </c>
      <c r="J10" s="40">
        <v>389.49</v>
      </c>
      <c r="K10" s="40">
        <v>373.48</v>
      </c>
      <c r="L10" s="40">
        <v>95.89</v>
      </c>
      <c r="M10" s="45">
        <f t="shared" si="0"/>
        <v>21.100088133601503</v>
      </c>
      <c r="N10" s="40">
        <v>-8.5500000000000007</v>
      </c>
      <c r="O10" s="29">
        <f t="shared" si="1"/>
        <v>-8.53915249936564</v>
      </c>
      <c r="P10" s="29">
        <f t="shared" si="5"/>
        <v>-19.078336800237729</v>
      </c>
      <c r="Q10" s="29">
        <f t="shared" si="2"/>
        <v>3.3897855170949196</v>
      </c>
      <c r="R10" s="29">
        <f t="shared" si="3"/>
        <v>-8.5526799049974311</v>
      </c>
      <c r="S10" s="51">
        <v>3.0912811608582498</v>
      </c>
      <c r="T10" s="29">
        <v>-12.240934439419583</v>
      </c>
    </row>
    <row r="11" spans="1:20" ht="18.75">
      <c r="A11">
        <f t="shared" si="4"/>
        <v>11</v>
      </c>
      <c r="B11" s="46" t="s">
        <v>34</v>
      </c>
      <c r="C11" s="47">
        <v>4505.59</v>
      </c>
      <c r="D11" s="48"/>
      <c r="E11" s="48"/>
      <c r="F11" s="48"/>
      <c r="G11" s="48"/>
      <c r="H11" s="48"/>
      <c r="I11" s="47">
        <v>1770.04</v>
      </c>
      <c r="J11" s="49">
        <v>385.5</v>
      </c>
      <c r="K11" s="49">
        <v>78.67</v>
      </c>
      <c r="L11" s="49">
        <v>20.41</v>
      </c>
      <c r="M11" s="45">
        <f t="shared" si="0"/>
        <v>4.4445323269530634</v>
      </c>
      <c r="N11" s="49">
        <v>248.71</v>
      </c>
      <c r="O11" s="29">
        <f t="shared" si="1"/>
        <v>-8.53915249936564</v>
      </c>
      <c r="P11" s="29">
        <f t="shared" si="5"/>
        <v>-19.078336800237729</v>
      </c>
      <c r="Q11" s="29">
        <f t="shared" si="2"/>
        <v>25.09735202492211</v>
      </c>
      <c r="R11" s="29">
        <f t="shared" si="3"/>
        <v>248.71453900709221</v>
      </c>
      <c r="S11" s="42">
        <v>24.843897824030268</v>
      </c>
      <c r="T11" s="29">
        <v>254.99485066941295</v>
      </c>
    </row>
    <row r="12" spans="1:20" ht="18.75">
      <c r="A12">
        <f t="shared" si="4"/>
        <v>9</v>
      </c>
      <c r="B12" s="46" t="s">
        <v>35</v>
      </c>
      <c r="C12" s="49">
        <v>537.79999999999995</v>
      </c>
      <c r="D12" s="48"/>
      <c r="E12" s="48"/>
      <c r="F12" s="48"/>
      <c r="G12" s="48"/>
      <c r="H12" s="48"/>
      <c r="I12" s="49">
        <v>404.68</v>
      </c>
      <c r="J12" s="49">
        <v>288.14999999999998</v>
      </c>
      <c r="K12" s="49">
        <v>123.47</v>
      </c>
      <c r="L12" s="49">
        <v>42.85</v>
      </c>
      <c r="M12" s="45">
        <f t="shared" si="0"/>
        <v>30.510526836018581</v>
      </c>
      <c r="N12" s="49">
        <v>312.07</v>
      </c>
      <c r="O12" s="29">
        <f t="shared" si="1"/>
        <v>-29.9073337938405</v>
      </c>
      <c r="P12" s="29">
        <f t="shared" si="5"/>
        <v>-7.9393966968469858</v>
      </c>
      <c r="Q12" s="29">
        <f t="shared" si="2"/>
        <v>10.643935030526427</v>
      </c>
      <c r="R12" s="29">
        <f t="shared" si="3"/>
        <v>312.11615487316419</v>
      </c>
      <c r="S12" s="51">
        <v>8.2172011004374692</v>
      </c>
      <c r="T12" s="29">
        <v>358.28361633776962</v>
      </c>
    </row>
    <row r="13" spans="1:20" ht="18.75">
      <c r="A13">
        <f t="shared" si="4"/>
        <v>8</v>
      </c>
      <c r="B13" s="37" t="s">
        <v>36</v>
      </c>
      <c r="C13" s="40">
        <v>537.79999999999995</v>
      </c>
      <c r="D13" s="39"/>
      <c r="E13" s="39"/>
      <c r="F13" s="39"/>
      <c r="G13" s="39"/>
      <c r="H13" s="39"/>
      <c r="I13" s="40">
        <v>404.68</v>
      </c>
      <c r="J13" s="40">
        <v>291.98</v>
      </c>
      <c r="K13" s="40">
        <v>161.05000000000001</v>
      </c>
      <c r="L13" s="40">
        <v>55.16</v>
      </c>
      <c r="M13" s="45">
        <f t="shared" si="0"/>
        <v>39.79687654443017</v>
      </c>
      <c r="N13" s="40">
        <v>-33.29</v>
      </c>
      <c r="O13" s="29">
        <f t="shared" si="1"/>
        <v>-29.9073337938405</v>
      </c>
      <c r="P13" s="33">
        <f t="shared" si="5"/>
        <v>-7.9393966968469858</v>
      </c>
      <c r="Q13" s="33">
        <f t="shared" si="2"/>
        <v>-3.1992838908596548</v>
      </c>
      <c r="R13" s="33">
        <f t="shared" si="3"/>
        <v>-33.287767698106954</v>
      </c>
      <c r="S13" s="42">
        <v>-5.2940490535235263</v>
      </c>
      <c r="T13" s="29">
        <v>-34.955814942583061</v>
      </c>
    </row>
    <row r="14" spans="1:20" ht="18.75">
      <c r="A14">
        <f t="shared" si="4"/>
        <v>3</v>
      </c>
      <c r="B14" s="37" t="s">
        <v>37</v>
      </c>
      <c r="C14" s="38">
        <v>11173</v>
      </c>
      <c r="D14" s="39"/>
      <c r="E14" s="39"/>
      <c r="F14" s="39"/>
      <c r="G14" s="39"/>
      <c r="H14" s="39"/>
      <c r="I14" s="38">
        <v>13780.77</v>
      </c>
      <c r="J14" s="38">
        <v>7004.76</v>
      </c>
      <c r="K14" s="38">
        <v>3032.17</v>
      </c>
      <c r="L14" s="40">
        <v>43.29</v>
      </c>
      <c r="M14" s="45">
        <f t="shared" si="0"/>
        <v>22.00290694932141</v>
      </c>
      <c r="N14" s="40">
        <v>-22.6</v>
      </c>
      <c r="O14" s="29">
        <f t="shared" si="1"/>
        <v>-9.2417015414208059</v>
      </c>
      <c r="P14" s="33">
        <f t="shared" si="5"/>
        <v>-17.035091352625713</v>
      </c>
      <c r="Q14" s="33">
        <f t="shared" si="2"/>
        <v>-17.734974227439768</v>
      </c>
      <c r="R14" s="33">
        <f t="shared" si="3"/>
        <v>-22.596398075229423</v>
      </c>
      <c r="S14" s="51">
        <v>-14.108930790289111</v>
      </c>
      <c r="T14" s="29">
        <v>-17.783881159411425</v>
      </c>
    </row>
    <row r="15" spans="1:20" ht="18.75">
      <c r="A15">
        <f t="shared" si="4"/>
        <v>10</v>
      </c>
      <c r="B15" s="37" t="s">
        <v>38</v>
      </c>
      <c r="C15" s="38">
        <v>11173</v>
      </c>
      <c r="D15" s="39"/>
      <c r="E15" s="39"/>
      <c r="F15" s="39"/>
      <c r="G15" s="39"/>
      <c r="H15" s="39"/>
      <c r="I15" s="38">
        <v>13780.77</v>
      </c>
      <c r="J15" s="38">
        <v>6975.51</v>
      </c>
      <c r="K15" s="40">
        <v>113.53</v>
      </c>
      <c r="L15" s="40">
        <v>1.63</v>
      </c>
      <c r="M15" s="45">
        <f t="shared" si="0"/>
        <v>0.82382914742790136</v>
      </c>
      <c r="N15" s="40">
        <v>-0.43</v>
      </c>
      <c r="O15" s="29">
        <f t="shared" si="1"/>
        <v>-9.2417015414208059</v>
      </c>
      <c r="P15" s="29">
        <f t="shared" si="5"/>
        <v>-17.035091352625713</v>
      </c>
      <c r="Q15" s="29">
        <f t="shared" si="2"/>
        <v>-17.354616962213392</v>
      </c>
      <c r="R15" s="29">
        <f t="shared" si="3"/>
        <v>-0.42974916681283537</v>
      </c>
      <c r="S15" s="42">
        <v>-13.562655592204587</v>
      </c>
      <c r="T15" s="29">
        <v>3.0670320404721867</v>
      </c>
    </row>
    <row r="16" spans="1:20" ht="18.75">
      <c r="A16">
        <f t="shared" si="4"/>
        <v>4</v>
      </c>
      <c r="B16" s="37" t="s">
        <v>39</v>
      </c>
      <c r="C16" s="38">
        <v>2125.37</v>
      </c>
      <c r="D16" s="39"/>
      <c r="E16" s="39"/>
      <c r="F16" s="39"/>
      <c r="G16" s="39"/>
      <c r="H16" s="39"/>
      <c r="I16" s="38">
        <v>3715.67</v>
      </c>
      <c r="J16" s="38">
        <v>2001.29</v>
      </c>
      <c r="K16" s="38">
        <v>1063.54</v>
      </c>
      <c r="L16" s="40">
        <v>53.14</v>
      </c>
      <c r="M16" s="45">
        <f t="shared" si="0"/>
        <v>28.623101620972797</v>
      </c>
      <c r="N16" s="40">
        <v>-19.11</v>
      </c>
      <c r="O16" s="29">
        <f t="shared" si="1"/>
        <v>-15.53087057607854</v>
      </c>
      <c r="P16" s="29">
        <f t="shared" si="5"/>
        <v>-16.440207613701787</v>
      </c>
      <c r="Q16" s="29">
        <f t="shared" si="2"/>
        <v>-16.072634249648786</v>
      </c>
      <c r="R16" s="29">
        <f t="shared" si="3"/>
        <v>-19.106439295982479</v>
      </c>
      <c r="S16" s="51">
        <v>-13.195159757987904</v>
      </c>
      <c r="T16" s="29">
        <v>-15.655721992496643</v>
      </c>
    </row>
    <row r="17" spans="1:20" ht="18.75">
      <c r="A17">
        <f t="shared" si="4"/>
        <v>13</v>
      </c>
      <c r="B17" s="37" t="s">
        <v>40</v>
      </c>
      <c r="C17" s="40">
        <v>120.53</v>
      </c>
      <c r="D17" s="39"/>
      <c r="E17" s="39"/>
      <c r="F17" s="39"/>
      <c r="G17" s="39"/>
      <c r="H17" s="39"/>
      <c r="I17" s="40">
        <v>77.11</v>
      </c>
      <c r="J17" s="40">
        <v>13.51</v>
      </c>
      <c r="K17" s="40">
        <v>12.49</v>
      </c>
      <c r="L17" s="40">
        <v>92.44</v>
      </c>
      <c r="M17" s="45">
        <f t="shared" si="0"/>
        <v>16.197639735442873</v>
      </c>
      <c r="N17" s="40">
        <v>-42.23</v>
      </c>
      <c r="O17" s="29">
        <f t="shared" si="1"/>
        <v>-22.692579052017187</v>
      </c>
      <c r="P17" s="29">
        <f t="shared" si="5"/>
        <v>-36.571522579583778</v>
      </c>
      <c r="Q17" s="29">
        <f t="shared" si="2"/>
        <v>-37.221189591078065</v>
      </c>
      <c r="R17" s="29">
        <f t="shared" si="3"/>
        <v>-42.20268394261916</v>
      </c>
      <c r="S17" s="42">
        <v>-39.874638379942134</v>
      </c>
      <c r="T17" s="29">
        <v>-43.391642371234198</v>
      </c>
    </row>
    <row r="18" spans="1:20" ht="18.75">
      <c r="A18">
        <f t="shared" si="4"/>
        <v>12</v>
      </c>
      <c r="B18" s="37" t="s">
        <v>41</v>
      </c>
      <c r="C18" s="40">
        <v>188.57</v>
      </c>
      <c r="D18" s="39"/>
      <c r="E18" s="39"/>
      <c r="F18" s="39"/>
      <c r="G18" s="39"/>
      <c r="H18" s="39"/>
      <c r="I18" s="40">
        <v>257</v>
      </c>
      <c r="J18" s="40">
        <v>31.07</v>
      </c>
      <c r="K18" s="40">
        <v>27.41</v>
      </c>
      <c r="L18" s="40">
        <v>88.23</v>
      </c>
      <c r="M18" s="45">
        <f t="shared" si="0"/>
        <v>10.665369649805449</v>
      </c>
      <c r="N18" s="40">
        <v>37.97</v>
      </c>
      <c r="O18" s="29">
        <f t="shared" si="1"/>
        <v>-36.763916834339369</v>
      </c>
      <c r="P18" s="29">
        <f t="shared" si="5"/>
        <v>13.46578366445916</v>
      </c>
      <c r="Q18" s="29">
        <f t="shared" si="2"/>
        <v>16.410640689396775</v>
      </c>
      <c r="R18" s="29">
        <f t="shared" si="3"/>
        <v>37.946653246099643</v>
      </c>
      <c r="S18" s="51">
        <v>13.833992094861669</v>
      </c>
      <c r="T18" s="29">
        <v>35.843549328663173</v>
      </c>
    </row>
    <row r="19" spans="1:20" ht="18.75">
      <c r="A19">
        <f t="shared" si="4"/>
        <v>15</v>
      </c>
      <c r="B19" s="37" t="s">
        <v>42</v>
      </c>
      <c r="C19" s="38">
        <v>5819.12</v>
      </c>
      <c r="D19" s="39"/>
      <c r="E19" s="39"/>
      <c r="F19" s="39"/>
      <c r="G19" s="39"/>
      <c r="H19" s="39"/>
      <c r="I19" s="40">
        <v>890.97</v>
      </c>
      <c r="J19" s="40">
        <v>125.97</v>
      </c>
      <c r="K19" s="40">
        <v>0.24</v>
      </c>
      <c r="L19" s="40">
        <v>0.19</v>
      </c>
      <c r="M19" s="45">
        <f t="shared" si="0"/>
        <v>2.6936933903498432E-2</v>
      </c>
      <c r="N19" s="40">
        <v>0</v>
      </c>
      <c r="O19" s="29">
        <f t="shared" si="1"/>
        <v>1.3464395373584199</v>
      </c>
      <c r="P19" s="29">
        <f t="shared" si="5"/>
        <v>-33.403345641546942</v>
      </c>
      <c r="Q19" s="29">
        <f t="shared" si="2"/>
        <v>-6.4046363028456827</v>
      </c>
      <c r="R19" s="29" t="e">
        <f t="shared" si="3"/>
        <v>#DIV/0!</v>
      </c>
      <c r="S19" s="52">
        <v>-4.2507970244420799</v>
      </c>
      <c r="T19" s="29" t="e">
        <v>#DIV/0!</v>
      </c>
    </row>
    <row r="20" spans="1:20" ht="30">
      <c r="A20">
        <f t="shared" si="4"/>
        <v>7</v>
      </c>
      <c r="B20" s="30" t="s">
        <v>58</v>
      </c>
      <c r="C20" s="31">
        <f>+C11+C12</f>
        <v>5043.3900000000003</v>
      </c>
      <c r="D20" s="31">
        <f t="shared" ref="D20:J20" si="6">+D11+D12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>+I11+I12</f>
        <v>2174.7199999999998</v>
      </c>
      <c r="J20" s="31">
        <f t="shared" si="6"/>
        <v>673.65</v>
      </c>
      <c r="K20" s="31">
        <f>+K11+K12</f>
        <v>202.14</v>
      </c>
      <c r="L20" s="31">
        <f>+K20/J20*100</f>
        <v>30.006680026720105</v>
      </c>
      <c r="M20" s="45">
        <f>+K20/I20*100</f>
        <v>9.2949896998234269</v>
      </c>
      <c r="N20" s="29"/>
      <c r="O20" s="29">
        <f t="shared" si="1"/>
        <v>-11.418770813134934</v>
      </c>
      <c r="P20" s="29">
        <f t="shared" si="5"/>
        <v>-17.214390943039977</v>
      </c>
      <c r="Q20" s="29">
        <f>+((J20-J41)/J41)*100</f>
        <v>18.477285917796642</v>
      </c>
      <c r="R20" s="29">
        <f>+((K20-K41)/K41)*100</f>
        <v>284.88194973343491</v>
      </c>
      <c r="S20" s="29">
        <v>17.257911848224182</v>
      </c>
      <c r="T20" s="29">
        <v>309.60931812666826</v>
      </c>
    </row>
    <row r="21" spans="1:20">
      <c r="K21" s="32">
        <f>SUM(K6:K19)</f>
        <v>16803.66</v>
      </c>
    </row>
    <row r="22" spans="1:20" s="22" customFormat="1" ht="18.75">
      <c r="B22" s="21" t="s">
        <v>69</v>
      </c>
    </row>
    <row r="23" spans="1:20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0" ht="18.75">
      <c r="B24" s="35" t="s">
        <v>53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20">
      <c r="B25" s="36" t="s">
        <v>44</v>
      </c>
      <c r="C25" s="36" t="s">
        <v>45</v>
      </c>
      <c r="D25" s="36" t="s">
        <v>56</v>
      </c>
      <c r="E25" s="36" t="s">
        <v>57</v>
      </c>
      <c r="F25" s="36" t="s">
        <v>46</v>
      </c>
      <c r="G25" s="36" t="s">
        <v>47</v>
      </c>
      <c r="H25" s="36" t="s">
        <v>48</v>
      </c>
      <c r="I25" s="36" t="s">
        <v>49</v>
      </c>
      <c r="J25" s="36" t="s">
        <v>50</v>
      </c>
      <c r="K25" s="36" t="s">
        <v>51</v>
      </c>
      <c r="L25" s="36" t="s">
        <v>46</v>
      </c>
      <c r="M25" s="36" t="s">
        <v>47</v>
      </c>
      <c r="N25" s="36" t="s">
        <v>48</v>
      </c>
    </row>
    <row r="26" spans="1:20">
      <c r="B26" s="37" t="s">
        <v>43</v>
      </c>
      <c r="C26" s="38">
        <v>70159.56</v>
      </c>
      <c r="D26" s="39"/>
      <c r="E26" s="39"/>
      <c r="F26" s="39"/>
      <c r="G26" s="39"/>
      <c r="H26" s="39"/>
      <c r="I26" s="38">
        <v>72807.64</v>
      </c>
      <c r="J26" s="38">
        <v>34849.339999999997</v>
      </c>
      <c r="K26" s="38">
        <f>SUM(K27:K39)</f>
        <v>18111.98</v>
      </c>
      <c r="L26" s="40">
        <v>47.86</v>
      </c>
      <c r="M26" s="40">
        <v>24.88</v>
      </c>
      <c r="N26" s="40">
        <v>1.65</v>
      </c>
    </row>
    <row r="27" spans="1:20">
      <c r="B27" s="37" t="s">
        <v>29</v>
      </c>
      <c r="C27" s="38">
        <v>31316.71</v>
      </c>
      <c r="D27" s="39"/>
      <c r="E27" s="39"/>
      <c r="F27" s="39"/>
      <c r="G27" s="39"/>
      <c r="H27" s="39"/>
      <c r="I27" s="38">
        <v>22240.51</v>
      </c>
      <c r="J27" s="38">
        <v>9025.52</v>
      </c>
      <c r="K27" s="38">
        <v>4605.93</v>
      </c>
      <c r="L27" s="40">
        <v>51.03</v>
      </c>
      <c r="M27" s="40">
        <v>20.71</v>
      </c>
      <c r="N27" s="40">
        <v>-6.14</v>
      </c>
    </row>
    <row r="28" spans="1:20">
      <c r="B28" s="37" t="s">
        <v>30</v>
      </c>
      <c r="C28" s="38">
        <v>13783.35</v>
      </c>
      <c r="D28" s="39"/>
      <c r="E28" s="39"/>
      <c r="F28" s="39"/>
      <c r="G28" s="39"/>
      <c r="H28" s="39"/>
      <c r="I28" s="38">
        <v>24070.080000000002</v>
      </c>
      <c r="J28" s="38">
        <v>13465.88</v>
      </c>
      <c r="K28" s="38">
        <v>7041.59</v>
      </c>
      <c r="L28" s="40">
        <v>52.29</v>
      </c>
      <c r="M28" s="40">
        <v>29.25</v>
      </c>
      <c r="N28" s="40">
        <v>9.01</v>
      </c>
    </row>
    <row r="29" spans="1:20">
      <c r="B29" s="37" t="s">
        <v>31</v>
      </c>
      <c r="C29" s="38">
        <v>4085</v>
      </c>
      <c r="D29" s="39"/>
      <c r="E29" s="39"/>
      <c r="F29" s="39"/>
      <c r="G29" s="39"/>
      <c r="H29" s="39"/>
      <c r="I29" s="38">
        <v>2464.9699999999998</v>
      </c>
      <c r="J29" s="40">
        <v>89.69</v>
      </c>
      <c r="K29" s="40">
        <v>7.21</v>
      </c>
      <c r="L29" s="40">
        <v>8.0399999999999991</v>
      </c>
      <c r="M29" s="40">
        <v>0.28999999999999998</v>
      </c>
      <c r="N29" s="40">
        <v>2.84</v>
      </c>
    </row>
    <row r="30" spans="1:20">
      <c r="B30" s="37" t="s">
        <v>32</v>
      </c>
      <c r="C30" s="38">
        <v>4085</v>
      </c>
      <c r="D30" s="39"/>
      <c r="E30" s="39"/>
      <c r="F30" s="39"/>
      <c r="G30" s="39"/>
      <c r="H30" s="39"/>
      <c r="I30" s="38">
        <v>2464.9699999999998</v>
      </c>
      <c r="J30" s="40">
        <v>731.96</v>
      </c>
      <c r="K30" s="40">
        <v>367.32</v>
      </c>
      <c r="L30" s="40">
        <v>50.18</v>
      </c>
      <c r="M30" s="40">
        <v>14.9</v>
      </c>
      <c r="N30" s="40">
        <v>8.5399999999999991</v>
      </c>
    </row>
    <row r="31" spans="1:20">
      <c r="B31" s="37" t="s">
        <v>33</v>
      </c>
      <c r="C31" s="38">
        <v>4926.25</v>
      </c>
      <c r="D31" s="39"/>
      <c r="E31" s="39"/>
      <c r="F31" s="39"/>
      <c r="G31" s="39"/>
      <c r="H31" s="39"/>
      <c r="I31" s="38">
        <v>2187.35</v>
      </c>
      <c r="J31" s="40">
        <v>376.72</v>
      </c>
      <c r="K31" s="40">
        <v>408.41</v>
      </c>
      <c r="L31" s="40">
        <v>108.41</v>
      </c>
      <c r="M31" s="40">
        <v>18.670000000000002</v>
      </c>
      <c r="N31" s="40">
        <v>1.78</v>
      </c>
    </row>
    <row r="32" spans="1:20">
      <c r="B32" s="46" t="s">
        <v>34</v>
      </c>
      <c r="C32" s="47">
        <v>4926.25</v>
      </c>
      <c r="D32" s="48"/>
      <c r="E32" s="48"/>
      <c r="F32" s="48"/>
      <c r="G32" s="48"/>
      <c r="H32" s="48"/>
      <c r="I32" s="47">
        <v>2187.35</v>
      </c>
      <c r="J32" s="49">
        <v>308.16000000000003</v>
      </c>
      <c r="K32" s="49">
        <v>22.56</v>
      </c>
      <c r="L32" s="49">
        <v>7.32</v>
      </c>
      <c r="M32" s="49">
        <v>1.03</v>
      </c>
      <c r="N32" s="49">
        <v>-17.38</v>
      </c>
    </row>
    <row r="33" spans="2:14">
      <c r="B33" s="46" t="s">
        <v>35</v>
      </c>
      <c r="C33" s="49">
        <v>767.27</v>
      </c>
      <c r="D33" s="48"/>
      <c r="E33" s="48"/>
      <c r="F33" s="48"/>
      <c r="G33" s="48"/>
      <c r="H33" s="48"/>
      <c r="I33" s="49">
        <v>439.58</v>
      </c>
      <c r="J33" s="49">
        <v>260.43</v>
      </c>
      <c r="K33" s="49">
        <v>29.96</v>
      </c>
      <c r="L33" s="49">
        <v>11.51</v>
      </c>
      <c r="M33" s="49">
        <v>6.82</v>
      </c>
      <c r="N33" s="49">
        <v>78.180000000000007</v>
      </c>
    </row>
    <row r="34" spans="2:14">
      <c r="B34" s="37" t="s">
        <v>36</v>
      </c>
      <c r="C34" s="40">
        <v>767.27</v>
      </c>
      <c r="D34" s="39"/>
      <c r="E34" s="39"/>
      <c r="F34" s="39"/>
      <c r="G34" s="39"/>
      <c r="H34" s="39"/>
      <c r="I34" s="40">
        <v>439.58</v>
      </c>
      <c r="J34" s="40">
        <v>301.63</v>
      </c>
      <c r="K34" s="40">
        <v>241.41</v>
      </c>
      <c r="L34" s="40">
        <v>80.040000000000006</v>
      </c>
      <c r="M34" s="40">
        <v>54.92</v>
      </c>
      <c r="N34" s="40">
        <v>14.57</v>
      </c>
    </row>
    <row r="35" spans="2:14">
      <c r="B35" s="37" t="s">
        <v>37</v>
      </c>
      <c r="C35" s="38">
        <v>12310.72</v>
      </c>
      <c r="D35" s="39"/>
      <c r="E35" s="39"/>
      <c r="F35" s="39"/>
      <c r="G35" s="39"/>
      <c r="H35" s="39"/>
      <c r="I35" s="38">
        <v>16610.36</v>
      </c>
      <c r="J35" s="38">
        <v>8514.8700000000008</v>
      </c>
      <c r="K35" s="38">
        <v>3917.35</v>
      </c>
      <c r="L35" s="40">
        <v>46.01</v>
      </c>
      <c r="M35" s="40">
        <v>23.58</v>
      </c>
      <c r="N35" s="40">
        <v>-3</v>
      </c>
    </row>
    <row r="36" spans="2:14">
      <c r="B36" s="37" t="s">
        <v>38</v>
      </c>
      <c r="C36" s="38">
        <v>12310.72</v>
      </c>
      <c r="D36" s="39"/>
      <c r="E36" s="39"/>
      <c r="F36" s="39"/>
      <c r="G36" s="39"/>
      <c r="H36" s="39"/>
      <c r="I36" s="38">
        <v>16610.36</v>
      </c>
      <c r="J36" s="38">
        <v>8440.2900000000009</v>
      </c>
      <c r="K36" s="40">
        <v>114.02</v>
      </c>
      <c r="L36" s="40">
        <v>1.35</v>
      </c>
      <c r="M36" s="40">
        <v>0.69</v>
      </c>
      <c r="N36" s="40">
        <v>-14.26</v>
      </c>
    </row>
    <row r="37" spans="2:14">
      <c r="B37" s="37" t="s">
        <v>39</v>
      </c>
      <c r="C37" s="38">
        <v>2516.15</v>
      </c>
      <c r="D37" s="39"/>
      <c r="E37" s="39"/>
      <c r="F37" s="39"/>
      <c r="G37" s="39"/>
      <c r="H37" s="39"/>
      <c r="I37" s="38">
        <v>4446.72</v>
      </c>
      <c r="J37" s="38">
        <v>2384.5500000000002</v>
      </c>
      <c r="K37" s="38">
        <v>1314.74</v>
      </c>
      <c r="L37" s="40">
        <v>55.14</v>
      </c>
      <c r="M37" s="40">
        <v>29.57</v>
      </c>
      <c r="N37" s="40">
        <v>6.35</v>
      </c>
    </row>
    <row r="38" spans="2:14">
      <c r="B38" s="37" t="s">
        <v>40</v>
      </c>
      <c r="C38" s="40">
        <v>155.91</v>
      </c>
      <c r="D38" s="39"/>
      <c r="E38" s="39"/>
      <c r="F38" s="39"/>
      <c r="G38" s="39"/>
      <c r="H38" s="39"/>
      <c r="I38" s="40">
        <v>121.57</v>
      </c>
      <c r="J38" s="40">
        <v>21.52</v>
      </c>
      <c r="K38" s="40">
        <v>21.61</v>
      </c>
      <c r="L38" s="40">
        <v>100.45</v>
      </c>
      <c r="M38" s="40">
        <v>17.78</v>
      </c>
      <c r="N38" s="40">
        <v>39.020000000000003</v>
      </c>
    </row>
    <row r="39" spans="2:14">
      <c r="B39" s="37" t="s">
        <v>41</v>
      </c>
      <c r="C39" s="40">
        <v>298.2</v>
      </c>
      <c r="D39" s="39"/>
      <c r="E39" s="39"/>
      <c r="F39" s="39"/>
      <c r="G39" s="39"/>
      <c r="H39" s="39"/>
      <c r="I39" s="40">
        <v>226.5</v>
      </c>
      <c r="J39" s="40">
        <v>26.69</v>
      </c>
      <c r="K39" s="40">
        <v>19.87</v>
      </c>
      <c r="L39" s="40">
        <v>74.430000000000007</v>
      </c>
      <c r="M39" s="40">
        <v>8.77</v>
      </c>
      <c r="N39" s="40">
        <v>-22.73</v>
      </c>
    </row>
    <row r="40" spans="2:14">
      <c r="B40" s="37" t="s">
        <v>42</v>
      </c>
      <c r="C40" s="38">
        <v>5741.81</v>
      </c>
      <c r="D40" s="39"/>
      <c r="E40" s="39"/>
      <c r="F40" s="39"/>
      <c r="G40" s="39"/>
      <c r="H40" s="39"/>
      <c r="I40" s="38">
        <v>1337.86</v>
      </c>
      <c r="J40" s="40">
        <v>134.59</v>
      </c>
      <c r="K40" s="40">
        <v>0</v>
      </c>
      <c r="L40" s="40">
        <v>0</v>
      </c>
      <c r="M40" s="40">
        <v>0</v>
      </c>
      <c r="N40" s="40">
        <v>0</v>
      </c>
    </row>
    <row r="41" spans="2:14" ht="30">
      <c r="B41" s="30" t="s">
        <v>58</v>
      </c>
      <c r="C41" s="31">
        <f>+C32+C33</f>
        <v>5693.52</v>
      </c>
      <c r="D41" s="31">
        <f t="shared" ref="D41:J41" si="7">+D32+D33</f>
        <v>0</v>
      </c>
      <c r="E41" s="31">
        <f t="shared" si="7"/>
        <v>0</v>
      </c>
      <c r="F41" s="31">
        <f t="shared" si="7"/>
        <v>0</v>
      </c>
      <c r="G41" s="31">
        <f t="shared" si="7"/>
        <v>0</v>
      </c>
      <c r="H41" s="31">
        <f t="shared" si="7"/>
        <v>0</v>
      </c>
      <c r="I41" s="31">
        <f t="shared" si="7"/>
        <v>2626.93</v>
      </c>
      <c r="J41" s="31">
        <f t="shared" si="7"/>
        <v>568.59</v>
      </c>
      <c r="K41" s="31">
        <f>+K32+K33</f>
        <v>52.519999999999996</v>
      </c>
      <c r="L41" s="31">
        <f>+K41/J41*100</f>
        <v>9.2368842223746448</v>
      </c>
      <c r="M41" s="31">
        <f>+K41/I41*100</f>
        <v>1.9992919491573815</v>
      </c>
      <c r="N41" s="31"/>
    </row>
  </sheetData>
  <conditionalFormatting sqref="N5:N1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O5" sqref="O5"/>
    </sheetView>
  </sheetViews>
  <sheetFormatPr defaultRowHeight="15"/>
  <cols>
    <col min="3" max="3" width="9.5703125" bestFit="1" customWidth="1"/>
  </cols>
  <sheetData>
    <row r="1" spans="1:3">
      <c r="A1">
        <f t="shared" ref="A1:A13" si="0">RANK(C1,$C$1:$C$13)</f>
        <v>1</v>
      </c>
      <c r="B1" t="s">
        <v>30</v>
      </c>
      <c r="C1" s="29">
        <v>7040.98</v>
      </c>
    </row>
    <row r="2" spans="1:3">
      <c r="A2">
        <f t="shared" si="0"/>
        <v>2</v>
      </c>
      <c r="B2" t="s">
        <v>29</v>
      </c>
      <c r="C2" s="29">
        <v>4503.82</v>
      </c>
    </row>
    <row r="3" spans="1:3">
      <c r="A3">
        <f t="shared" si="0"/>
        <v>3</v>
      </c>
      <c r="B3" t="s">
        <v>37</v>
      </c>
      <c r="C3" s="29">
        <v>3032.17</v>
      </c>
    </row>
    <row r="4" spans="1:3">
      <c r="A4">
        <f t="shared" si="0"/>
        <v>4</v>
      </c>
      <c r="B4" t="s">
        <v>39</v>
      </c>
      <c r="C4" s="29">
        <v>1063.54</v>
      </c>
    </row>
    <row r="5" spans="1:3">
      <c r="A5">
        <f t="shared" si="0"/>
        <v>5</v>
      </c>
      <c r="B5" t="s">
        <v>33</v>
      </c>
      <c r="C5" s="29">
        <v>373.48</v>
      </c>
    </row>
    <row r="6" spans="1:3">
      <c r="A6">
        <f t="shared" si="0"/>
        <v>6</v>
      </c>
      <c r="B6" t="s">
        <v>32</v>
      </c>
      <c r="C6" s="29">
        <v>266.39999999999998</v>
      </c>
    </row>
    <row r="7" spans="1:3">
      <c r="A7">
        <f t="shared" si="0"/>
        <v>7</v>
      </c>
      <c r="B7" t="s">
        <v>58</v>
      </c>
      <c r="C7" s="29">
        <v>202.14</v>
      </c>
    </row>
    <row r="8" spans="1:3">
      <c r="A8">
        <f t="shared" si="0"/>
        <v>8</v>
      </c>
      <c r="B8" t="s">
        <v>36</v>
      </c>
      <c r="C8" s="29">
        <v>161.05000000000001</v>
      </c>
    </row>
    <row r="9" spans="1:3">
      <c r="A9">
        <f t="shared" si="0"/>
        <v>9</v>
      </c>
      <c r="B9" t="s">
        <v>38</v>
      </c>
      <c r="C9" s="29">
        <v>113.53</v>
      </c>
    </row>
    <row r="10" spans="1:3">
      <c r="A10">
        <f t="shared" si="0"/>
        <v>10</v>
      </c>
      <c r="B10" t="s">
        <v>41</v>
      </c>
      <c r="C10" s="29">
        <v>27.41</v>
      </c>
    </row>
    <row r="11" spans="1:3">
      <c r="A11">
        <f t="shared" si="0"/>
        <v>11</v>
      </c>
      <c r="B11" t="s">
        <v>40</v>
      </c>
      <c r="C11" s="29">
        <v>12.49</v>
      </c>
    </row>
    <row r="12" spans="1:3">
      <c r="A12">
        <f t="shared" si="0"/>
        <v>12</v>
      </c>
      <c r="B12" t="s">
        <v>31</v>
      </c>
      <c r="C12" s="29">
        <v>6.41</v>
      </c>
    </row>
    <row r="13" spans="1:3">
      <c r="A13">
        <f t="shared" si="0"/>
        <v>13</v>
      </c>
      <c r="B13" t="s">
        <v>42</v>
      </c>
      <c r="C13" s="29">
        <v>0.24</v>
      </c>
    </row>
  </sheetData>
  <sortState ref="A1:C13">
    <sortCondition ref="A1:A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FTA_เปรียบเทียบ (EX-IM)</vt:lpstr>
      <vt:lpstr>Sheet2</vt:lpstr>
      <vt:lpstr>Sheet1</vt:lpstr>
      <vt:lpstr>'FTA_เปรียบเทียบ (EX-IM)'!Print_Area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Bandit Kawngog</dc:creator>
  <cp:lastModifiedBy>Khemapun Duangpornanun</cp:lastModifiedBy>
  <cp:lastPrinted>2020-09-28T03:38:35Z</cp:lastPrinted>
  <dcterms:created xsi:type="dcterms:W3CDTF">2017-09-11T03:26:16Z</dcterms:created>
  <dcterms:modified xsi:type="dcterms:W3CDTF">2021-04-28T08:34:47Z</dcterms:modified>
</cp:coreProperties>
</file>